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Пр 1 - доходы" sheetId="1" state="visible" r:id="rId2"/>
    <sheet name="Пр 2 - налог дох" sheetId="2" state="visible" r:id="rId3"/>
    <sheet name="Прил 3 -ненал дох" sheetId="3" state="visible" r:id="rId4"/>
    <sheet name="Прил 4 - безвозм" sheetId="4" state="visible" r:id="rId5"/>
    <sheet name="Прил 5 - ГАД" sheetId="5" state="visible" r:id="rId6"/>
    <sheet name="Прил 6 - РАСХОДЫ исп" sheetId="6" state="visible" r:id="rId7"/>
    <sheet name="Прил 7 - РасходыГРБС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<sst xmlns="http://schemas.openxmlformats.org/spreadsheetml/2006/main" count="176" uniqueCount="134">
  <si>
    <t xml:space="preserve">ИНФОРМАЦИЯ Контрольного органа городского округа Красноуральск о ходе  исполнения бюджета городского округа Красноуральск   за первое полугодие   2023 года </t>
  </si>
  <si>
    <t xml:space="preserve">Приложение № 1 </t>
  </si>
  <si>
    <t xml:space="preserve"> Показатели  поступления доходов в местный бюджет по группам доходов за период</t>
  </si>
  <si>
    <t xml:space="preserve">январь — июнь 2023 года</t>
  </si>
  <si>
    <t xml:space="preserve">Наименование групп доходов</t>
  </si>
  <si>
    <t xml:space="preserve">Решение Думы от 22.06.2023   № 73, рублей </t>
  </si>
  <si>
    <t xml:space="preserve">Отчет об исполнении местного бюджета за первое полугодие 2023  года (форма 0503117)</t>
  </si>
  <si>
    <t xml:space="preserve">Справочно: исполнение за первое полугодие 2022  года к Решению Думы от 26.05.2022 № 390</t>
  </si>
  <si>
    <t xml:space="preserve">Отклонение  гр.3/гр.6</t>
  </si>
  <si>
    <t xml:space="preserve">исполнение,  рублей</t>
  </si>
  <si>
    <t xml:space="preserve">уд. вес, %</t>
  </si>
  <si>
    <t xml:space="preserve">к Решению Думы от  22.06.2023 № 73,  %</t>
  </si>
  <si>
    <t xml:space="preserve"> рублей</t>
  </si>
  <si>
    <t xml:space="preserve">%</t>
  </si>
  <si>
    <t xml:space="preserve">  рублей</t>
  </si>
  <si>
    <t xml:space="preserve">Налоговые доходы</t>
  </si>
  <si>
    <t xml:space="preserve">Неналоговые доходы</t>
  </si>
  <si>
    <t xml:space="preserve">Безвозмездные поступления</t>
  </si>
  <si>
    <t xml:space="preserve"> - безвозмездные поступления от других бюджетов бюджетной системы Российской Федерации</t>
  </si>
  <si>
    <t xml:space="preserve"> -  доходы бюджетов городских округов от возврата организациями остатков субсидий прошлых лет</t>
  </si>
  <si>
    <t xml:space="preserve">  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</si>
  <si>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- прочие безвозмездные поступления</t>
  </si>
  <si>
    <t xml:space="preserve">Итого доходы</t>
  </si>
  <si>
    <t xml:space="preserve">Приложение № 2</t>
  </si>
  <si>
    <t xml:space="preserve"> Показатели поступления налоговых доходов в местный бюджет за период январь — июнь  2022 года</t>
  </si>
  <si>
    <t xml:space="preserve">Виды налоговых доходов</t>
  </si>
  <si>
    <t xml:space="preserve">Налоговые доходы всего, из них:</t>
  </si>
  <si>
    <t xml:space="preserve"> - налог на доходы физических лиц</t>
  </si>
  <si>
    <t xml:space="preserve"> - налоги на товары (работы, услуги), реализуемые на территории РФ</t>
  </si>
  <si>
    <t xml:space="preserve"> -налоги на совокупный доход</t>
  </si>
  <si>
    <t xml:space="preserve"> - налог на имущество физических лиц</t>
  </si>
  <si>
    <t xml:space="preserve"> -земельный налог</t>
  </si>
  <si>
    <t xml:space="preserve"> - государственная пошлина</t>
  </si>
  <si>
    <t xml:space="preserve">Приложение № 3</t>
  </si>
  <si>
    <t xml:space="preserve"> Показатели поступления неналоговых доходов в местный бюджет за период январь — июнь  2023 года</t>
  </si>
  <si>
    <t xml:space="preserve">Виды неналоговых доходов</t>
  </si>
  <si>
    <t xml:space="preserve">Неналоговые доходы всего, из них:</t>
  </si>
  <si>
    <t xml:space="preserve">- доходы от использования имущества, находящегося в государственной и муниципальной собственности и аренда земли</t>
  </si>
  <si>
    <t xml:space="preserve"> - платежи при пользовании природными ресурсами</t>
  </si>
  <si>
    <t xml:space="preserve">-доходы от оказания платных услуг</t>
  </si>
  <si>
    <t xml:space="preserve"> - доходы от продажи материальных и нематериальных активов</t>
  </si>
  <si>
    <t xml:space="preserve"> - штрафы, санкции, возмещение ущерба</t>
  </si>
  <si>
    <t xml:space="preserve"> - прочие неналоговые доходы (невыясненные поступления)</t>
  </si>
  <si>
    <t xml:space="preserve">Приложение № 4</t>
  </si>
  <si>
    <t xml:space="preserve">Показатели безвозмездных поступлений в местный бюджет за период январь — июнь 2023 года</t>
  </si>
  <si>
    <t xml:space="preserve">Виды безвозмездных поступлений</t>
  </si>
  <si>
    <t xml:space="preserve">Безвозмездные поступления, всего</t>
  </si>
  <si>
    <t xml:space="preserve"> - безвозмездные поступления от других бюджетов бюджетной системы Российской Федерации, из них:</t>
  </si>
  <si>
    <t xml:space="preserve">- дотации</t>
  </si>
  <si>
    <t xml:space="preserve">- субсидии</t>
  </si>
  <si>
    <t xml:space="preserve">- субвенции</t>
  </si>
  <si>
    <t xml:space="preserve">- иные межбюджетные трансферты</t>
  </si>
  <si>
    <t xml:space="preserve">- прочие безвозмездные поступления</t>
  </si>
  <si>
    <t xml:space="preserve"> - доходы бюджетов бюджетной системы Российской Федерации от возврата организациями остатков субсидий, субвенций и иных межбюджетных трансфертов, имеющих целевое назначение,  прошлых лет</t>
  </si>
  <si>
    <t xml:space="preserve">- возврат остатков субсидий, субвенций, иных межбюджетных трансфертов, имеющих целевое назначение прошлых лет</t>
  </si>
  <si>
    <t xml:space="preserve">Приложение № 5</t>
  </si>
  <si>
    <t xml:space="preserve">Исполнение местного бюджета по доходам в разрезе главных администраторов доходов   за период  январь — июнь 2023 года</t>
  </si>
  <si>
    <t xml:space="preserve">№ п.п.</t>
  </si>
  <si>
    <t xml:space="preserve">Главный администратор доходов бюджета</t>
  </si>
  <si>
    <t xml:space="preserve">Код </t>
  </si>
  <si>
    <t xml:space="preserve">Наименование </t>
  </si>
  <si>
    <t xml:space="preserve">Утвержденные бюджетные назначения</t>
  </si>
  <si>
    <t xml:space="preserve">Исполнено</t>
  </si>
  <si>
    <t xml:space="preserve">% </t>
  </si>
  <si>
    <t xml:space="preserve">017</t>
  </si>
  <si>
    <t xml:space="preserve">Министерство природных ресурсов и экологии Свердловской области</t>
  </si>
  <si>
    <t xml:space="preserve">019</t>
  </si>
  <si>
    <t xml:space="preserve">Департамент по обеспечению деятельности мировых судей Свердловской области</t>
  </si>
  <si>
    <t xml:space="preserve">039</t>
  </si>
  <si>
    <t xml:space="preserve">Администрация Северного управленческого округа Свердловской области</t>
  </si>
  <si>
    <t xml:space="preserve">042</t>
  </si>
  <si>
    <t xml:space="preserve">Департамент государственного жилищного и строительного надзора  Свердловской области</t>
  </si>
  <si>
    <t xml:space="preserve">045</t>
  </si>
  <si>
    <t xml:space="preserve">Департамент по охране, контролю и регулированию использования животного мира Свердловской области</t>
  </si>
  <si>
    <t xml:space="preserve">048</t>
  </si>
  <si>
    <t xml:space="preserve">Уральское межрегиональное управление Федеральной службы по надзору в сфере природопользования</t>
  </si>
  <si>
    <t xml:space="preserve">076</t>
  </si>
  <si>
    <t xml:space="preserve">Нижнеобское территориальное управление Федерального агентства по рыболовству</t>
  </si>
  <si>
    <t xml:space="preserve">Управление Федерального казначейства по Свердловской области</t>
  </si>
  <si>
    <t xml:space="preserve">Управление Федеральной службы по надзору в сфере защиты прав потребителей и благополучия человека по Свердловской области</t>
  </si>
  <si>
    <t xml:space="preserve">Управление Федеральной налоговой службы по Свердловской области</t>
  </si>
  <si>
    <t xml:space="preserve">Отдел Министерства внутренних дел Российской Федерации по городу Красноуральску</t>
  </si>
  <si>
    <t xml:space="preserve">322</t>
  </si>
  <si>
    <t xml:space="preserve">Главное управление Федеральной службы судебных приставов по Свердловской области</t>
  </si>
  <si>
    <t xml:space="preserve">Администрация городского округа Красноуральск</t>
  </si>
  <si>
    <t xml:space="preserve">Дума городского округа Красноуральск</t>
  </si>
  <si>
    <t xml:space="preserve">Контрольный орган городского округа Красноуральск</t>
  </si>
  <si>
    <t xml:space="preserve">Финансовое управление администрации городского округа Красноуральск</t>
  </si>
  <si>
    <t xml:space="preserve">Итого доходов</t>
  </si>
  <si>
    <t xml:space="preserve">Приложение № 6</t>
  </si>
  <si>
    <t xml:space="preserve"> Показатели исполнения расходов местного бюджета по разделам классификации расходов бюджета за период январь — июнь 2023 года</t>
  </si>
  <si>
    <t xml:space="preserve">Раздел классификации расходов</t>
  </si>
  <si>
    <t xml:space="preserve">Бюджетные ассигнования  на 2023 год</t>
  </si>
  <si>
    <t xml:space="preserve">Отклонение гр.5/гр.9</t>
  </si>
  <si>
    <t xml:space="preserve">код</t>
  </si>
  <si>
    <t xml:space="preserve">наименование</t>
  </si>
  <si>
    <t xml:space="preserve">Сводная бюджетная роспись на 01.07.2023, рублей</t>
  </si>
  <si>
    <t xml:space="preserve">уд. вес,    %</t>
  </si>
  <si>
    <t xml:space="preserve">к сводной бюджетной росписи на 01.07.2023, %</t>
  </si>
  <si>
    <t xml:space="preserve">рублей</t>
  </si>
  <si>
    <t xml:space="preserve">1</t>
  </si>
  <si>
    <t xml:space="preserve">0100</t>
  </si>
  <si>
    <t xml:space="preserve">Общегосударственные вопросы</t>
  </si>
  <si>
    <t xml:space="preserve">0300</t>
  </si>
  <si>
    <t xml:space="preserve">Национальная безопасность и правоохранительная деятельность </t>
  </si>
  <si>
    <t xml:space="preserve">0400</t>
  </si>
  <si>
    <t xml:space="preserve">Национальная экономика</t>
  </si>
  <si>
    <t xml:space="preserve">0500</t>
  </si>
  <si>
    <t xml:space="preserve">Жилищно-коммунальное хозяйство</t>
  </si>
  <si>
    <t xml:space="preserve">0600</t>
  </si>
  <si>
    <t xml:space="preserve">Охрана окружающей среды</t>
  </si>
  <si>
    <t xml:space="preserve">0700</t>
  </si>
  <si>
    <t xml:space="preserve">Образование</t>
  </si>
  <si>
    <t xml:space="preserve">0800</t>
  </si>
  <si>
    <t xml:space="preserve">Культура, кинематография </t>
  </si>
  <si>
    <t xml:space="preserve">1000</t>
  </si>
  <si>
    <t xml:space="preserve">Социальная политика</t>
  </si>
  <si>
    <t xml:space="preserve">1100</t>
  </si>
  <si>
    <t xml:space="preserve">Физическая культура и спорт</t>
  </si>
  <si>
    <t xml:space="preserve">1200</t>
  </si>
  <si>
    <t xml:space="preserve">Средства массовой информации</t>
  </si>
  <si>
    <t xml:space="preserve">1300</t>
  </si>
  <si>
    <t xml:space="preserve">Обслуживание государственного и муниципального долга</t>
  </si>
  <si>
    <t xml:space="preserve">Итого расходов</t>
  </si>
  <si>
    <t xml:space="preserve">Приложение № 7 </t>
  </si>
  <si>
    <t xml:space="preserve"> Исполнение местного бюджета по расходам в разрезе главных  распорядителей бюджетных средств  за период </t>
  </si>
  <si>
    <t xml:space="preserve">январь — июнь 2023  года</t>
  </si>
  <si>
    <t xml:space="preserve">Главные распорядители бюджетных средств</t>
  </si>
  <si>
    <t xml:space="preserve">динамика к аналогичному периоду 2022года, %</t>
  </si>
  <si>
    <t xml:space="preserve">901</t>
  </si>
  <si>
    <t xml:space="preserve">912</t>
  </si>
  <si>
    <t xml:space="preserve">913</t>
  </si>
  <si>
    <t xml:space="preserve">Контрольный органа городского округа Красноуральск</t>
  </si>
  <si>
    <t xml:space="preserve">919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</si>
</sst>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.0"/>
    <numFmt numFmtId="167" formatCode="#,##0.00"/>
    <numFmt numFmtId="168" formatCode="#,##0.0"/>
    <numFmt numFmtId="169" formatCode="General"/>
  </numFmts>
  <fonts count="2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 Cyr"/>
      <family val="2"/>
      <charset val="1"/>
    </font>
    <font>
      <sz val="10"/>
      <name val="Times New Roman"/>
      <family val="1"/>
      <charset val="204"/>
    </font>
    <font>
      <i val="true"/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i val="true"/>
      <sz val="1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127622"/>
      <name val="Times New Roman"/>
      <family val="1"/>
      <charset val="204"/>
    </font>
    <font>
      <b val="true"/>
      <i val="true"/>
      <sz val="10"/>
      <color rgb="FF12762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b val="true"/>
      <sz val="9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1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6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7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2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19" fillId="0" borderId="4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8" fontId="19" fillId="0" borderId="4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8" fontId="2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35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27622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M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5.3"/>
    <col collapsed="false" customWidth="true" hidden="false" outlineLevel="0" max="4" min="4" style="1" width="13.57"/>
    <col collapsed="false" customWidth="true" hidden="false" outlineLevel="0" max="5" min="5" style="1" width="5.01"/>
    <col collapsed="false" customWidth="true" hidden="false" outlineLevel="0" max="6" min="6" style="1" width="9.86"/>
    <col collapsed="false" customWidth="true" hidden="false" outlineLevel="0" max="7" min="7" style="1" width="15.57"/>
    <col collapsed="false" customWidth="true" hidden="false" outlineLevel="0" max="8" min="8" style="1" width="5.84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3"/>
    <col collapsed="false" customWidth="false" hidden="false" outlineLevel="0" max="1024" min="12" style="1" width="9.13"/>
  </cols>
  <sheetData>
    <row r="1" customFormat="false" ht="29.85" hidden="false" customHeight="true" outlineLevel="0" collapsed="false">
      <c r="B1" s="3" t="s">
        <v>0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1</v>
      </c>
      <c r="H3" s="4"/>
      <c r="I3" s="4"/>
      <c r="J3" s="4"/>
    </row>
    <row r="4" customFormat="false" ht="12.8" hidden="false" customHeight="false" outlineLevel="0" collapsed="false">
      <c r="G4" s="5"/>
      <c r="H4" s="5"/>
      <c r="I4" s="5"/>
      <c r="J4" s="5"/>
    </row>
    <row r="6" customFormat="false" ht="15" hidden="false" customHeight="true" outlineLevel="0" collapsed="false">
      <c r="B6" s="6" t="s">
        <v>2</v>
      </c>
      <c r="C6" s="6"/>
      <c r="D6" s="6"/>
      <c r="E6" s="6"/>
      <c r="F6" s="6"/>
      <c r="G6" s="6"/>
      <c r="H6" s="6"/>
      <c r="I6" s="6"/>
      <c r="J6" s="6"/>
    </row>
    <row r="7" customFormat="false" ht="12.8" hidden="false" customHeight="true" outlineLevel="0" collapsed="false">
      <c r="B7" s="6" t="s">
        <v>3</v>
      </c>
      <c r="C7" s="6"/>
      <c r="D7" s="6"/>
      <c r="E7" s="6"/>
      <c r="F7" s="6"/>
      <c r="G7" s="6"/>
      <c r="H7" s="6"/>
      <c r="I7" s="6"/>
      <c r="J7" s="6"/>
    </row>
    <row r="8" customFormat="false" ht="12.8" hidden="false" customHeight="false" outlineLevel="0" collapsed="false">
      <c r="B8" s="7"/>
      <c r="C8" s="7"/>
      <c r="D8" s="7"/>
      <c r="E8" s="7"/>
      <c r="F8" s="7"/>
      <c r="G8" s="7"/>
      <c r="H8" s="7"/>
    </row>
    <row r="9" customFormat="false" ht="52.95" hidden="false" customHeight="true" outlineLevel="0" collapsed="false">
      <c r="B9" s="8" t="s">
        <v>4</v>
      </c>
      <c r="C9" s="8" t="s">
        <v>5</v>
      </c>
      <c r="D9" s="8" t="s">
        <v>6</v>
      </c>
      <c r="E9" s="8"/>
      <c r="F9" s="8"/>
      <c r="G9" s="8" t="s">
        <v>7</v>
      </c>
      <c r="H9" s="8"/>
      <c r="I9" s="8" t="s">
        <v>8</v>
      </c>
      <c r="J9" s="8"/>
    </row>
    <row r="10" customFormat="false" ht="63.4" hidden="false" customHeight="true" outlineLevel="0" collapsed="false">
      <c r="B10" s="8"/>
      <c r="C10" s="8"/>
      <c r="D10" s="8" t="s">
        <v>9</v>
      </c>
      <c r="E10" s="8" t="s">
        <v>10</v>
      </c>
      <c r="F10" s="9" t="s">
        <v>11</v>
      </c>
      <c r="G10" s="8" t="s">
        <v>12</v>
      </c>
      <c r="H10" s="10" t="s">
        <v>13</v>
      </c>
      <c r="I10" s="8" t="s">
        <v>14</v>
      </c>
      <c r="J10" s="11" t="s">
        <v>13</v>
      </c>
    </row>
    <row r="11" customFormat="false" ht="12.8" hidden="false" customHeight="false" outlineLevel="0" collapsed="false">
      <c r="B11" s="8" t="n">
        <v>1</v>
      </c>
      <c r="C11" s="8" t="n">
        <v>2</v>
      </c>
      <c r="D11" s="8" t="n">
        <v>3</v>
      </c>
      <c r="E11" s="8" t="n">
        <v>4</v>
      </c>
      <c r="F11" s="8" t="n">
        <v>5</v>
      </c>
      <c r="G11" s="8" t="n">
        <v>6</v>
      </c>
      <c r="H11" s="8" t="n">
        <v>7</v>
      </c>
      <c r="I11" s="8" t="n">
        <v>8</v>
      </c>
      <c r="J11" s="8" t="n">
        <v>9</v>
      </c>
    </row>
    <row r="12" customFormat="false" ht="12.8" hidden="false" customHeight="false" outlineLevel="0" collapsed="false">
      <c r="B12" s="9" t="s">
        <v>15</v>
      </c>
      <c r="C12" s="12" t="n">
        <f aca="false">'Пр 2 - налог дох'!C10</f>
        <v>482515317.06</v>
      </c>
      <c r="D12" s="12" t="n">
        <f aca="false">'Пр 2 - налог дох'!D10</f>
        <v>207405643.54</v>
      </c>
      <c r="E12" s="13" t="n">
        <f aca="false">D12/$D$19*100</f>
        <v>30.9065704354712</v>
      </c>
      <c r="F12" s="13" t="n">
        <f aca="false">D12/C12*100</f>
        <v>42.9842610600918</v>
      </c>
      <c r="G12" s="12" t="n">
        <v>166996585.98</v>
      </c>
      <c r="H12" s="13" t="n">
        <v>49.0955607239244</v>
      </c>
      <c r="I12" s="14" t="n">
        <f aca="false">D12-G12</f>
        <v>40409057.56</v>
      </c>
      <c r="J12" s="15" t="n">
        <f aca="false">D12/G12*100-100</f>
        <v>24.1975351309514</v>
      </c>
    </row>
    <row r="13" customFormat="false" ht="12.8" hidden="false" customHeight="false" outlineLevel="0" collapsed="false">
      <c r="B13" s="9" t="s">
        <v>16</v>
      </c>
      <c r="C13" s="12" t="n">
        <f aca="false">'Прил 3 -ненал дох'!C11</f>
        <v>97502175.55</v>
      </c>
      <c r="D13" s="12" t="n">
        <f aca="false">'Прил 3 -ненал дох'!D11</f>
        <v>80975284.76</v>
      </c>
      <c r="E13" s="13" t="n">
        <f aca="false">D13/$D$19*100</f>
        <v>12.0665392669733</v>
      </c>
      <c r="F13" s="13" t="n">
        <f aca="false">D13/C13*100</f>
        <v>83.0497209967127</v>
      </c>
      <c r="G13" s="12" t="n">
        <v>74902994.99</v>
      </c>
      <c r="H13" s="13" t="n">
        <v>45.6597193904367</v>
      </c>
      <c r="I13" s="14" t="n">
        <f aca="false">D13-G13</f>
        <v>6072289.77</v>
      </c>
      <c r="J13" s="15" t="n">
        <f aca="false">D13/G13*100-100</f>
        <v>8.10687178905288</v>
      </c>
      <c r="L13" s="16"/>
      <c r="M13" s="16"/>
    </row>
    <row r="14" customFormat="false" ht="17.9" hidden="false" customHeight="true" outlineLevel="0" collapsed="false">
      <c r="B14" s="9" t="s">
        <v>17</v>
      </c>
      <c r="C14" s="12" t="n">
        <f aca="false">C15+C18+C16+C17</f>
        <v>828697497.26</v>
      </c>
      <c r="D14" s="12" t="n">
        <f aca="false">D15+D18+D16+D17</f>
        <v>382692052.68</v>
      </c>
      <c r="E14" s="13" t="n">
        <f aca="false">D14/$D$19*100</f>
        <v>57.0268902975555</v>
      </c>
      <c r="F14" s="13" t="n">
        <f aca="false">D14/C14*100</f>
        <v>46.1799455103135</v>
      </c>
      <c r="G14" s="12" t="n">
        <v>438912999.52</v>
      </c>
      <c r="H14" s="17" t="n">
        <v>55.1</v>
      </c>
      <c r="I14" s="12" t="n">
        <f aca="false">I15+I18+I16+I17</f>
        <v>-56220946.84</v>
      </c>
      <c r="J14" s="15" t="n">
        <f aca="false">D14/G14*100-100</f>
        <v>-12.8091323112972</v>
      </c>
    </row>
    <row r="15" customFormat="false" ht="35.8" hidden="false" customHeight="true" outlineLevel="0" collapsed="false">
      <c r="B15" s="18" t="s">
        <v>18</v>
      </c>
      <c r="C15" s="19" t="n">
        <f aca="false">'Прил 4 - безвозм'!C12</f>
        <v>818697497.26</v>
      </c>
      <c r="D15" s="19" t="n">
        <f aca="false">'Прил 4 - безвозм'!D12</f>
        <v>385748761.59</v>
      </c>
      <c r="E15" s="13"/>
      <c r="F15" s="20"/>
      <c r="G15" s="19" t="n">
        <v>443413679.21</v>
      </c>
      <c r="H15" s="21"/>
      <c r="I15" s="22" t="n">
        <f aca="false">D15-G15</f>
        <v>-57664917.62</v>
      </c>
      <c r="J15" s="23" t="n">
        <f aca="false">D15/G15*100-100</f>
        <v>-13.0047674042753</v>
      </c>
    </row>
    <row r="16" customFormat="false" ht="38.05" hidden="false" customHeight="true" outlineLevel="0" collapsed="false">
      <c r="B16" s="18" t="s">
        <v>19</v>
      </c>
      <c r="C16" s="19"/>
      <c r="D16" s="19" t="n">
        <f aca="false">'Прил 4 - безвозм'!D18</f>
        <v>7798999.11</v>
      </c>
      <c r="E16" s="13"/>
      <c r="F16" s="20"/>
      <c r="G16" s="19" t="n">
        <v>3775808.39</v>
      </c>
      <c r="H16" s="21"/>
      <c r="I16" s="22" t="n">
        <f aca="false">D16-G16</f>
        <v>4023190.72</v>
      </c>
      <c r="J16" s="23" t="n">
        <f aca="false">D16/G16*100-100</f>
        <v>106.551771288373</v>
      </c>
    </row>
    <row r="17" customFormat="false" ht="53.7" hidden="false" customHeight="true" outlineLevel="0" collapsed="false">
      <c r="B17" s="18" t="s">
        <v>20</v>
      </c>
      <c r="C17" s="19"/>
      <c r="D17" s="19" t="n">
        <f aca="false">'Прил 4 - безвозм'!D19</f>
        <v>-17965708.02</v>
      </c>
      <c r="E17" s="13"/>
      <c r="F17" s="20"/>
      <c r="G17" s="19" t="n">
        <v>-8276488.08</v>
      </c>
      <c r="H17" s="21"/>
      <c r="I17" s="22" t="n">
        <f aca="false">D17-G17</f>
        <v>-9689219.94</v>
      </c>
      <c r="J17" s="23" t="n">
        <f aca="false">D17/G17*100-100</f>
        <v>117.069218808082</v>
      </c>
    </row>
    <row r="18" customFormat="false" ht="21.6" hidden="false" customHeight="true" outlineLevel="0" collapsed="false">
      <c r="B18" s="18" t="s">
        <v>21</v>
      </c>
      <c r="C18" s="19" t="n">
        <f aca="false">'Прил 4 - безвозм'!C17</f>
        <v>10000000</v>
      </c>
      <c r="D18" s="19" t="n">
        <f aca="false">'Прил 4 - безвозм'!D17</f>
        <v>7110000</v>
      </c>
      <c r="E18" s="20"/>
      <c r="F18" s="20"/>
      <c r="G18" s="19" t="n">
        <v>0</v>
      </c>
      <c r="H18" s="21"/>
      <c r="I18" s="22" t="n">
        <f aca="false">D18-G18</f>
        <v>7110000</v>
      </c>
      <c r="J18" s="23"/>
    </row>
    <row r="19" customFormat="false" ht="12.8" hidden="false" customHeight="false" outlineLevel="0" collapsed="false">
      <c r="B19" s="24" t="s">
        <v>22</v>
      </c>
      <c r="C19" s="25" t="n">
        <f aca="false">C12+C13+C14</f>
        <v>1408714989.87</v>
      </c>
      <c r="D19" s="25" t="n">
        <f aca="false">D12+D13+D14</f>
        <v>671072980.98</v>
      </c>
      <c r="E19" s="26" t="n">
        <v>100</v>
      </c>
      <c r="F19" s="27" t="n">
        <f aca="false">D19/C19*100</f>
        <v>47.637242863578</v>
      </c>
      <c r="G19" s="25" t="n">
        <f aca="false">G12+G13+G14</f>
        <v>680812580.49</v>
      </c>
      <c r="H19" s="27" t="n">
        <v>52.4</v>
      </c>
      <c r="I19" s="25" t="n">
        <f aca="false">I12+I13+I14</f>
        <v>-9739599.50999998</v>
      </c>
      <c r="J19" s="15" t="n">
        <f aca="false">D19/G19*100-100</f>
        <v>-1.43058453811035</v>
      </c>
    </row>
    <row r="20" customFormat="false" ht="12.8" hidden="false" customHeight="false" outlineLevel="0" collapsed="false">
      <c r="I20" s="28"/>
      <c r="J20" s="2"/>
    </row>
  </sheetData>
  <mergeCells count="10">
    <mergeCell ref="B1:J1"/>
    <mergeCell ref="G3:J3"/>
    <mergeCell ref="G4:J4"/>
    <mergeCell ref="B6:J6"/>
    <mergeCell ref="B7:J7"/>
    <mergeCell ref="B9:B10"/>
    <mergeCell ref="C9:C10"/>
    <mergeCell ref="D9:F9"/>
    <mergeCell ref="G9:H9"/>
    <mergeCell ref="I9:J9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2" activeCellId="0" sqref="C32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5.58"/>
    <col collapsed="false" customWidth="true" hidden="false" outlineLevel="0" max="4" min="4" style="1" width="13.57"/>
    <col collapsed="false" customWidth="true" hidden="false" outlineLevel="0" max="5" min="5" style="1" width="5.01"/>
    <col collapsed="false" customWidth="true" hidden="false" outlineLevel="0" max="6" min="6" style="1" width="9.59"/>
    <col collapsed="false" customWidth="true" hidden="false" outlineLevel="0" max="7" min="7" style="1" width="15.57"/>
    <col collapsed="false" customWidth="true" hidden="false" outlineLevel="0" max="8" min="8" style="1" width="6.53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3"/>
    <col collapsed="false" customWidth="false" hidden="false" outlineLevel="0" max="1024" min="12" style="1" width="9.13"/>
  </cols>
  <sheetData>
    <row r="1" customFormat="false" ht="29.85" hidden="false" customHeight="true" outlineLevel="0" collapsed="false">
      <c r="B1" s="3" t="s">
        <v>0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23</v>
      </c>
      <c r="H3" s="4"/>
      <c r="I3" s="4"/>
      <c r="J3" s="4"/>
    </row>
    <row r="4" customFormat="false" ht="12.8" hidden="false" customHeight="false" outlineLevel="0" collapsed="false">
      <c r="G4" s="5"/>
      <c r="H4" s="5"/>
      <c r="I4" s="5"/>
      <c r="J4" s="5"/>
    </row>
    <row r="5" customFormat="false" ht="12.8" hidden="false" customHeight="false" outlineLevel="0" collapsed="false">
      <c r="B5" s="29" t="s">
        <v>24</v>
      </c>
      <c r="C5" s="29"/>
      <c r="D5" s="29"/>
      <c r="E5" s="29"/>
      <c r="F5" s="29"/>
      <c r="G5" s="29"/>
      <c r="H5" s="29"/>
      <c r="I5" s="29"/>
      <c r="J5" s="29"/>
    </row>
    <row r="6" customFormat="false" ht="12.8" hidden="false" customHeight="false" outlineLevel="0" collapsed="false">
      <c r="B6" s="30"/>
      <c r="C6" s="30"/>
      <c r="D6" s="30"/>
      <c r="E6" s="30"/>
      <c r="F6" s="30"/>
      <c r="G6" s="30"/>
      <c r="H6" s="30"/>
      <c r="I6" s="16"/>
      <c r="J6" s="2"/>
    </row>
    <row r="7" customFormat="false" ht="64.15" hidden="false" customHeight="true" outlineLevel="0" collapsed="false">
      <c r="B7" s="31" t="s">
        <v>25</v>
      </c>
      <c r="C7" s="31" t="str">
        <f aca="false">'Пр 1 - доходы'!C9</f>
        <v>Решение Думы от 22.06.2023   № 73, рублей</v>
      </c>
      <c r="D7" s="32" t="str">
        <f aca="false">'Пр 1 - доходы'!D9</f>
        <v>Отчет об исполнении местного бюджета за первое полугодие 2023  года (форма 0503117)</v>
      </c>
      <c r="E7" s="32"/>
      <c r="F7" s="32"/>
      <c r="G7" s="31" t="str">
        <f aca="false">'Пр 1 - доходы'!G9</f>
        <v>Справочно: исполнение за первое полугодие 2022  года к Решению Думы от 26.05.2022 № 390</v>
      </c>
      <c r="H7" s="31"/>
      <c r="I7" s="8" t="s">
        <v>8</v>
      </c>
      <c r="J7" s="8"/>
    </row>
    <row r="8" customFormat="false" ht="61.15" hidden="false" customHeight="true" outlineLevel="0" collapsed="false">
      <c r="B8" s="31"/>
      <c r="C8" s="31"/>
      <c r="D8" s="31" t="s">
        <v>9</v>
      </c>
      <c r="E8" s="31" t="s">
        <v>10</v>
      </c>
      <c r="F8" s="33" t="str">
        <f aca="false">'Пр 1 - доходы'!F10</f>
        <v>к Решению Думы от  22.06.2023 № 73,  %</v>
      </c>
      <c r="G8" s="31" t="s">
        <v>12</v>
      </c>
      <c r="H8" s="34" t="s">
        <v>13</v>
      </c>
      <c r="I8" s="8" t="s">
        <v>14</v>
      </c>
      <c r="J8" s="11" t="s">
        <v>13</v>
      </c>
    </row>
    <row r="9" customFormat="false" ht="14.9" hidden="false" customHeight="true" outlineLevel="0" collapsed="false">
      <c r="B9" s="31" t="n">
        <v>1</v>
      </c>
      <c r="C9" s="31" t="n">
        <v>2</v>
      </c>
      <c r="D9" s="31" t="n">
        <v>3</v>
      </c>
      <c r="E9" s="31" t="n">
        <v>4</v>
      </c>
      <c r="F9" s="31" t="n">
        <v>5</v>
      </c>
      <c r="G9" s="31" t="n">
        <v>6</v>
      </c>
      <c r="H9" s="31" t="n">
        <v>7</v>
      </c>
      <c r="I9" s="31" t="n">
        <v>8</v>
      </c>
      <c r="J9" s="31" t="n">
        <v>9</v>
      </c>
    </row>
    <row r="10" s="35" customFormat="true" ht="12.8" hidden="false" customHeight="false" outlineLevel="0" collapsed="false">
      <c r="B10" s="36" t="s">
        <v>26</v>
      </c>
      <c r="C10" s="37" t="n">
        <f aca="false">SUM(C11:C16)</f>
        <v>482515317.06</v>
      </c>
      <c r="D10" s="37" t="n">
        <f aca="false">SUM(D11:D16)</f>
        <v>207405643.54</v>
      </c>
      <c r="E10" s="38" t="n">
        <f aca="false">SUM(E11:E16)</f>
        <v>100</v>
      </c>
      <c r="F10" s="38" t="n">
        <f aca="false">D10/C10*100</f>
        <v>42.9842610600918</v>
      </c>
      <c r="G10" s="37" t="n">
        <f aca="false">SUM(G11:G16)</f>
        <v>166996585.98</v>
      </c>
      <c r="H10" s="38" t="n">
        <v>49.0955607239244</v>
      </c>
      <c r="I10" s="37" t="n">
        <f aca="false">SUM(I11:I16)</f>
        <v>40409057.56</v>
      </c>
      <c r="J10" s="39" t="n">
        <f aca="false">D10/G10*100-100</f>
        <v>24.1975351309514</v>
      </c>
      <c r="K10" s="40"/>
    </row>
    <row r="11" customFormat="false" ht="12.8" hidden="false" customHeight="false" outlineLevel="0" collapsed="false">
      <c r="B11" s="41" t="s">
        <v>27</v>
      </c>
      <c r="C11" s="14" t="n">
        <v>376680882.97</v>
      </c>
      <c r="D11" s="14" t="n">
        <v>153709515.74</v>
      </c>
      <c r="E11" s="42" t="n">
        <f aca="false">D11/D10*100</f>
        <v>74.1105753519941</v>
      </c>
      <c r="F11" s="42" t="n">
        <f aca="false">D11/C11*100</f>
        <v>40.8062959096976</v>
      </c>
      <c r="G11" s="14" t="n">
        <v>115859485.03</v>
      </c>
      <c r="H11" s="42" t="n">
        <v>48.0543361620234</v>
      </c>
      <c r="I11" s="14" t="n">
        <f aca="false">D11-G11</f>
        <v>37850030.71</v>
      </c>
      <c r="J11" s="15" t="n">
        <f aca="false">D11/G11*100-100</f>
        <v>32.6689098438504</v>
      </c>
    </row>
    <row r="12" customFormat="false" ht="23.85" hidden="false" customHeight="false" outlineLevel="0" collapsed="false">
      <c r="B12" s="41" t="s">
        <v>28</v>
      </c>
      <c r="C12" s="14" t="n">
        <v>22255000</v>
      </c>
      <c r="D12" s="14" t="n">
        <v>12128171.06</v>
      </c>
      <c r="E12" s="42" t="n">
        <f aca="false">D12/D10*100</f>
        <v>5.84756077655186</v>
      </c>
      <c r="F12" s="42" t="n">
        <f aca="false">D12/C12*100</f>
        <v>54.4963875982925</v>
      </c>
      <c r="G12" s="14" t="n">
        <v>11259508.7</v>
      </c>
      <c r="H12" s="42" t="n">
        <v>51.2518034503163</v>
      </c>
      <c r="I12" s="14" t="n">
        <f aca="false">D12-G12</f>
        <v>868662.360000001</v>
      </c>
      <c r="J12" s="15" t="n">
        <f aca="false">D12/G12*100-100</f>
        <v>7.71492241042455</v>
      </c>
    </row>
    <row r="13" customFormat="false" ht="12.8" hidden="false" customHeight="false" outlineLevel="0" collapsed="false">
      <c r="B13" s="41" t="s">
        <v>29</v>
      </c>
      <c r="C13" s="14" t="n">
        <v>23962000</v>
      </c>
      <c r="D13" s="14" t="n">
        <v>16584753.05</v>
      </c>
      <c r="E13" s="42" t="n">
        <f aca="false">D13/D10*100</f>
        <v>7.99628822385515</v>
      </c>
      <c r="F13" s="42" t="n">
        <f aca="false">D13/C13*100</f>
        <v>69.2127245221601</v>
      </c>
      <c r="G13" s="14" t="n">
        <v>13660128.06</v>
      </c>
      <c r="H13" s="42" t="n">
        <v>65.3876217509932</v>
      </c>
      <c r="I13" s="14" t="n">
        <f aca="false">D13-G13</f>
        <v>2924624.99</v>
      </c>
      <c r="J13" s="15" t="n">
        <f aca="false">D13/G13*100-100</f>
        <v>21.4099383047804</v>
      </c>
    </row>
    <row r="14" customFormat="false" ht="12.8" hidden="false" customHeight="false" outlineLevel="0" collapsed="false">
      <c r="B14" s="41" t="s">
        <v>30</v>
      </c>
      <c r="C14" s="14" t="n">
        <v>6352000</v>
      </c>
      <c r="D14" s="14" t="n">
        <v>788087.61</v>
      </c>
      <c r="E14" s="42" t="n">
        <f aca="false">D14/D10*100</f>
        <v>0.379974043400613</v>
      </c>
      <c r="F14" s="42" t="n">
        <f aca="false">D14/C14*100</f>
        <v>12.4069208123426</v>
      </c>
      <c r="G14" s="14" t="n">
        <f aca="false">1184530.5</f>
        <v>1184530.5</v>
      </c>
      <c r="H14" s="42" t="n">
        <v>27.7667721518987</v>
      </c>
      <c r="I14" s="14" t="n">
        <f aca="false">D14-G14</f>
        <v>-396442.89</v>
      </c>
      <c r="J14" s="15" t="n">
        <f aca="false">D14/G14*100-100</f>
        <v>-33.4683564500872</v>
      </c>
    </row>
    <row r="15" customFormat="false" ht="12.8" hidden="false" customHeight="false" outlineLevel="0" collapsed="false">
      <c r="B15" s="41" t="s">
        <v>31</v>
      </c>
      <c r="C15" s="14" t="n">
        <f aca="false">43367434.09+2800000</f>
        <v>46167434.09</v>
      </c>
      <c r="D15" s="14" t="n">
        <v>21484897.53</v>
      </c>
      <c r="E15" s="42" t="n">
        <f aca="false">D15/D10*100</f>
        <v>10.3588779761706</v>
      </c>
      <c r="F15" s="42" t="n">
        <f aca="false">D15/C15*100</f>
        <v>46.5369106026486</v>
      </c>
      <c r="G15" s="14" t="n">
        <f aca="false">21953049.6</f>
        <v>21953049.6</v>
      </c>
      <c r="H15" s="42" t="n">
        <v>49.3826332246092</v>
      </c>
      <c r="I15" s="14" t="n">
        <f aca="false">D15-G15</f>
        <v>-468152.07</v>
      </c>
      <c r="J15" s="15" t="n">
        <f aca="false">D15/G15*100-100</f>
        <v>-2.13251497413826</v>
      </c>
    </row>
    <row r="16" customFormat="false" ht="12.8" hidden="false" customHeight="false" outlineLevel="0" collapsed="false">
      <c r="B16" s="41" t="s">
        <v>32</v>
      </c>
      <c r="C16" s="14" t="n">
        <v>7098000</v>
      </c>
      <c r="D16" s="14" t="n">
        <v>2710218.55</v>
      </c>
      <c r="E16" s="42" t="n">
        <f aca="false">D16/D10*100</f>
        <v>1.30672362802766</v>
      </c>
      <c r="F16" s="42" t="n">
        <f aca="false">D16/C16*100</f>
        <v>38.182847985348</v>
      </c>
      <c r="G16" s="14" t="n">
        <v>3079884.09</v>
      </c>
      <c r="H16" s="42" t="n">
        <v>41.2631844855305</v>
      </c>
      <c r="I16" s="14" t="n">
        <f aca="false">D16-G16</f>
        <v>-369665.54</v>
      </c>
      <c r="J16" s="15" t="n">
        <f aca="false">D16/G16*100-100</f>
        <v>-12.0025796165595</v>
      </c>
    </row>
    <row r="17" customFormat="false" ht="12.8" hidden="false" customHeight="false" outlineLevel="0" collapsed="false">
      <c r="I17" s="16"/>
      <c r="J17" s="2"/>
    </row>
    <row r="18" customFormat="false" ht="12.8" hidden="false" customHeight="false" outlineLevel="0" collapsed="false">
      <c r="I18" s="16"/>
      <c r="J18" s="2"/>
    </row>
  </sheetData>
  <mergeCells count="9">
    <mergeCell ref="B1:J1"/>
    <mergeCell ref="G3:J3"/>
    <mergeCell ref="G4:J4"/>
    <mergeCell ref="B5:J5"/>
    <mergeCell ref="B7:B8"/>
    <mergeCell ref="C7:C8"/>
    <mergeCell ref="D7:F7"/>
    <mergeCell ref="G7:H7"/>
    <mergeCell ref="I7:J7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6" activeCellId="0" sqref="F26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4.43"/>
    <col collapsed="false" customWidth="true" hidden="false" outlineLevel="0" max="4" min="4" style="1" width="13.57"/>
    <col collapsed="false" customWidth="true" hidden="false" outlineLevel="0" max="5" min="5" style="1" width="5.28"/>
    <col collapsed="false" customWidth="true" hidden="false" outlineLevel="0" max="6" min="6" style="1" width="10.41"/>
    <col collapsed="false" customWidth="true" hidden="false" outlineLevel="0" max="7" min="7" style="1" width="17.11"/>
    <col collapsed="false" customWidth="true" hidden="false" outlineLevel="0" max="8" min="8" style="1" width="5.42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3"/>
    <col collapsed="false" customWidth="false" hidden="false" outlineLevel="0" max="1024" min="12" style="1" width="9.13"/>
  </cols>
  <sheetData>
    <row r="1" customFormat="false" ht="29.85" hidden="false" customHeight="true" outlineLevel="0" collapsed="false">
      <c r="B1" s="3" t="s">
        <v>0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33</v>
      </c>
      <c r="H3" s="4"/>
      <c r="I3" s="4"/>
      <c r="J3" s="4"/>
    </row>
    <row r="4" customFormat="false" ht="12.8" hidden="false" customHeight="false" outlineLevel="0" collapsed="false">
      <c r="I4" s="16"/>
      <c r="J4" s="2"/>
    </row>
    <row r="5" customFormat="false" ht="12.75" hidden="false" customHeight="true" outlineLevel="0" collapsed="false">
      <c r="B5" s="29" t="s">
        <v>34</v>
      </c>
      <c r="C5" s="29"/>
      <c r="D5" s="29"/>
      <c r="E5" s="29"/>
      <c r="F5" s="29"/>
      <c r="G5" s="29"/>
      <c r="H5" s="29"/>
      <c r="I5" s="29"/>
      <c r="J5" s="29"/>
    </row>
    <row r="6" customFormat="false" ht="12.8" hidden="false" customHeight="false" outlineLevel="0" collapsed="false">
      <c r="B6" s="29"/>
      <c r="C6" s="29"/>
      <c r="D6" s="29"/>
      <c r="E6" s="29"/>
      <c r="F6" s="29"/>
      <c r="G6" s="29"/>
      <c r="H6" s="29"/>
      <c r="I6" s="16"/>
      <c r="J6" s="2"/>
    </row>
    <row r="7" customFormat="false" ht="12.8" hidden="false" customHeight="false" outlineLevel="0" collapsed="false">
      <c r="B7" s="30"/>
      <c r="C7" s="30"/>
      <c r="D7" s="30"/>
      <c r="E7" s="30"/>
      <c r="F7" s="30"/>
      <c r="G7" s="30"/>
      <c r="H7" s="30"/>
      <c r="I7" s="16"/>
      <c r="J7" s="2"/>
    </row>
    <row r="8" customFormat="false" ht="51.45" hidden="false" customHeight="true" outlineLevel="0" collapsed="false">
      <c r="B8" s="8" t="s">
        <v>35</v>
      </c>
      <c r="C8" s="8" t="str">
        <f aca="false">'Пр 2 - налог дох'!C7</f>
        <v>Решение Думы от 22.06.2023   № 73, рублей</v>
      </c>
      <c r="D8" s="8" t="str">
        <f aca="false">'Пр 2 - налог дох'!D7</f>
        <v>Отчет об исполнении местного бюджета за первое полугодие 2023  года (форма 0503117)</v>
      </c>
      <c r="E8" s="8"/>
      <c r="F8" s="8"/>
      <c r="G8" s="8" t="str">
        <f aca="false">'Пр 2 - налог дох'!G7</f>
        <v>Справочно: исполнение за первое полугодие 2022  года к Решению Думы от 26.05.2022 № 390</v>
      </c>
      <c r="H8" s="8"/>
      <c r="I8" s="8" t="s">
        <v>8</v>
      </c>
      <c r="J8" s="8"/>
    </row>
    <row r="9" customFormat="false" ht="46.25" hidden="false" customHeight="false" outlineLevel="0" collapsed="false">
      <c r="B9" s="8"/>
      <c r="C9" s="8"/>
      <c r="D9" s="8" t="s">
        <v>9</v>
      </c>
      <c r="E9" s="8" t="s">
        <v>10</v>
      </c>
      <c r="F9" s="9" t="str">
        <f aca="false">'Пр 2 - налог дох'!F8</f>
        <v>к Решению Думы от  22.06.2023 № 73,  %</v>
      </c>
      <c r="G9" s="8" t="s">
        <v>12</v>
      </c>
      <c r="H9" s="10" t="s">
        <v>13</v>
      </c>
      <c r="I9" s="8" t="s">
        <v>14</v>
      </c>
      <c r="J9" s="11" t="s">
        <v>13</v>
      </c>
    </row>
    <row r="10" customFormat="false" ht="12" hidden="false" customHeight="true" outlineLevel="0" collapsed="false">
      <c r="B10" s="8" t="n">
        <v>1</v>
      </c>
      <c r="C10" s="8" t="n">
        <v>2</v>
      </c>
      <c r="D10" s="8" t="n">
        <v>3</v>
      </c>
      <c r="E10" s="8" t="n">
        <v>4</v>
      </c>
      <c r="F10" s="8" t="n">
        <v>5</v>
      </c>
      <c r="G10" s="8" t="n">
        <v>6</v>
      </c>
      <c r="H10" s="8" t="n">
        <v>7</v>
      </c>
      <c r="I10" s="8" t="n">
        <v>8</v>
      </c>
      <c r="J10" s="8" t="n">
        <v>9</v>
      </c>
    </row>
    <row r="11" s="35" customFormat="true" ht="12.8" hidden="false" customHeight="false" outlineLevel="0" collapsed="false">
      <c r="B11" s="43" t="s">
        <v>36</v>
      </c>
      <c r="C11" s="37" t="n">
        <f aca="false">SUM(C12:C17)</f>
        <v>97502175.55</v>
      </c>
      <c r="D11" s="37" t="n">
        <f aca="false">SUM(D12:D17)</f>
        <v>80975284.76</v>
      </c>
      <c r="E11" s="38" t="n">
        <v>100</v>
      </c>
      <c r="F11" s="38" t="n">
        <f aca="false">D11/C11*100</f>
        <v>83.0497209967127</v>
      </c>
      <c r="G11" s="37" t="n">
        <f aca="false">SUM(G12:G17)</f>
        <v>74902994.99</v>
      </c>
      <c r="H11" s="38" t="n">
        <v>45.6597193904367</v>
      </c>
      <c r="I11" s="37" t="n">
        <f aca="false">SUM(I12:I17)</f>
        <v>6921489.07999999</v>
      </c>
      <c r="J11" s="39" t="n">
        <f aca="false">D11/G11*100-100</f>
        <v>8.10687178905285</v>
      </c>
      <c r="K11" s="40"/>
    </row>
    <row r="12" customFormat="false" ht="35.05" hidden="false" customHeight="true" outlineLevel="0" collapsed="false">
      <c r="B12" s="44" t="s">
        <v>37</v>
      </c>
      <c r="C12" s="14" t="n">
        <v>12896283.91</v>
      </c>
      <c r="D12" s="14" t="n">
        <v>7217000.6</v>
      </c>
      <c r="E12" s="42" t="n">
        <f aca="false">D12/$D$11*100</f>
        <v>8.91259675268847</v>
      </c>
      <c r="F12" s="42" t="n">
        <f aca="false">D12/C12*100</f>
        <v>55.9618619624512</v>
      </c>
      <c r="G12" s="14" t="n">
        <v>6716621.24</v>
      </c>
      <c r="H12" s="42" t="n">
        <v>67.6311903599628</v>
      </c>
      <c r="I12" s="14" t="n">
        <f aca="false">D12-G12</f>
        <v>500379.359999999</v>
      </c>
      <c r="J12" s="15" t="n">
        <f aca="false">D12/G12*100-100</f>
        <v>7.44986715969709</v>
      </c>
    </row>
    <row r="13" customFormat="false" ht="23.85" hidden="false" customHeight="false" outlineLevel="0" collapsed="false">
      <c r="B13" s="44" t="s">
        <v>38</v>
      </c>
      <c r="C13" s="14" t="n">
        <v>81462000</v>
      </c>
      <c r="D13" s="14" t="n">
        <v>72616666.74</v>
      </c>
      <c r="E13" s="42" t="n">
        <f aca="false">D13/$D$11*100</f>
        <v>89.6775688473664</v>
      </c>
      <c r="F13" s="42" t="n">
        <f aca="false">D13/C13*100</f>
        <v>89.1417676217132</v>
      </c>
      <c r="G13" s="14" t="n">
        <v>65513584.49</v>
      </c>
      <c r="H13" s="42" t="n">
        <v>43.1904736253622</v>
      </c>
      <c r="I13" s="14" t="n">
        <f aca="false">D13-G13</f>
        <v>7103082.24999999</v>
      </c>
      <c r="J13" s="15" t="n">
        <f aca="false">D13/G13*100-100</f>
        <v>10.8421517541667</v>
      </c>
    </row>
    <row r="14" customFormat="false" ht="12.8" hidden="false" customHeight="false" outlineLevel="0" collapsed="false">
      <c r="B14" s="44" t="s">
        <v>39</v>
      </c>
      <c r="C14" s="14" t="n">
        <v>0</v>
      </c>
      <c r="D14" s="14" t="n">
        <v>120883.9</v>
      </c>
      <c r="E14" s="42"/>
      <c r="F14" s="42"/>
      <c r="G14" s="14" t="n">
        <v>970083.21</v>
      </c>
      <c r="H14" s="42"/>
      <c r="I14" s="14"/>
      <c r="J14" s="15"/>
    </row>
    <row r="15" customFormat="false" ht="23.85" hidden="false" customHeight="false" outlineLevel="0" collapsed="false">
      <c r="B15" s="44" t="s">
        <v>40</v>
      </c>
      <c r="C15" s="14" t="n">
        <v>824375</v>
      </c>
      <c r="D15" s="14" t="n">
        <v>504041.09</v>
      </c>
      <c r="E15" s="42" t="n">
        <f aca="false">D15/$D$11*100</f>
        <v>0.622462880487436</v>
      </c>
      <c r="F15" s="42" t="n">
        <f aca="false">D15/C15*100</f>
        <v>61.1422095526914</v>
      </c>
      <c r="G15" s="14" t="n">
        <v>1257799.13</v>
      </c>
      <c r="H15" s="42" t="n">
        <v>318.430159493671</v>
      </c>
      <c r="I15" s="14" t="n">
        <f aca="false">D15-G15</f>
        <v>-753758.04</v>
      </c>
      <c r="J15" s="15" t="n">
        <f aca="false">D15/G15*100-100</f>
        <v>-59.926742038691</v>
      </c>
    </row>
    <row r="16" customFormat="false" ht="12.8" hidden="false" customHeight="false" outlineLevel="0" collapsed="false">
      <c r="B16" s="44" t="s">
        <v>41</v>
      </c>
      <c r="C16" s="14" t="n">
        <v>2159716.64</v>
      </c>
      <c r="D16" s="14" t="n">
        <v>516692.43</v>
      </c>
      <c r="E16" s="42" t="n">
        <f aca="false">D16/$D$11*100</f>
        <v>0.638086585964357</v>
      </c>
      <c r="F16" s="42" t="n">
        <f aca="false">D16/C16*100</f>
        <v>23.9240843187651</v>
      </c>
      <c r="G16" s="14" t="n">
        <v>451563.33</v>
      </c>
      <c r="H16" s="42" t="n">
        <v>22.1942067236803</v>
      </c>
      <c r="I16" s="14" t="n">
        <f aca="false">D16-G16</f>
        <v>65129.1</v>
      </c>
      <c r="J16" s="15" t="n">
        <f aca="false">D16/G16*100-100</f>
        <v>14.4230267767757</v>
      </c>
    </row>
    <row r="17" customFormat="false" ht="23.85" hidden="false" customHeight="false" outlineLevel="0" collapsed="false">
      <c r="B17" s="44" t="s">
        <v>42</v>
      </c>
      <c r="C17" s="14" t="n">
        <v>159800</v>
      </c>
      <c r="D17" s="14" t="n">
        <v>0</v>
      </c>
      <c r="E17" s="42" t="n">
        <f aca="false">D17/$D$11*100</f>
        <v>0</v>
      </c>
      <c r="F17" s="42"/>
      <c r="G17" s="14" t="n">
        <v>-6656.41</v>
      </c>
      <c r="H17" s="42"/>
      <c r="I17" s="14" t="n">
        <f aca="false">D17-G17</f>
        <v>6656.41</v>
      </c>
      <c r="J17" s="15"/>
    </row>
    <row r="18" customFormat="false" ht="12.8" hidden="false" customHeight="false" outlineLevel="0" collapsed="false">
      <c r="I18" s="28"/>
      <c r="J18" s="2"/>
    </row>
    <row r="19" customFormat="false" ht="12.8" hidden="false" customHeight="false" outlineLevel="0" collapsed="false">
      <c r="I19" s="28"/>
      <c r="J19" s="2"/>
    </row>
  </sheetData>
  <mergeCells count="9">
    <mergeCell ref="B1:J1"/>
    <mergeCell ref="G3:J3"/>
    <mergeCell ref="B5:J5"/>
    <mergeCell ref="B6:H6"/>
    <mergeCell ref="B8:B9"/>
    <mergeCell ref="C8:C9"/>
    <mergeCell ref="D8:F8"/>
    <mergeCell ref="G8:H8"/>
    <mergeCell ref="I8:J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5.58"/>
    <col collapsed="false" customWidth="true" hidden="false" outlineLevel="0" max="4" min="4" style="1" width="13.57"/>
    <col collapsed="false" customWidth="true" hidden="false" outlineLevel="0" max="5" min="5" style="1" width="5.01"/>
    <col collapsed="false" customWidth="true" hidden="false" outlineLevel="0" max="6" min="6" style="1" width="10.41"/>
    <col collapsed="false" customWidth="true" hidden="false" outlineLevel="0" max="7" min="7" style="1" width="15.57"/>
    <col collapsed="false" customWidth="true" hidden="false" outlineLevel="0" max="8" min="8" style="1" width="6.39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3"/>
    <col collapsed="false" customWidth="false" hidden="false" outlineLevel="0" max="1024" min="12" style="1" width="9.13"/>
  </cols>
  <sheetData>
    <row r="1" customFormat="false" ht="29.85" hidden="false" customHeight="true" outlineLevel="0" collapsed="false">
      <c r="B1" s="3" t="s">
        <v>0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43</v>
      </c>
      <c r="H3" s="4"/>
      <c r="I3" s="4"/>
      <c r="J3" s="4"/>
    </row>
    <row r="4" customFormat="false" ht="12.8" hidden="false" customHeight="false" outlineLevel="0" collapsed="false">
      <c r="I4" s="16"/>
      <c r="J4" s="2"/>
    </row>
    <row r="5" customFormat="false" ht="12.8" hidden="false" customHeight="false" outlineLevel="0" collapsed="false">
      <c r="B5" s="29" t="s">
        <v>44</v>
      </c>
      <c r="C5" s="29"/>
      <c r="D5" s="29"/>
      <c r="E5" s="29"/>
      <c r="F5" s="29"/>
      <c r="G5" s="29"/>
      <c r="H5" s="29"/>
      <c r="I5" s="16"/>
      <c r="J5" s="2"/>
    </row>
    <row r="6" customFormat="false" ht="12.8" hidden="false" customHeight="false" outlineLevel="0" collapsed="false">
      <c r="B6" s="29"/>
      <c r="C6" s="29"/>
      <c r="D6" s="29"/>
      <c r="E6" s="29"/>
      <c r="F6" s="29"/>
      <c r="G6" s="29"/>
      <c r="H6" s="29"/>
      <c r="I6" s="16"/>
      <c r="J6" s="2"/>
    </row>
    <row r="7" customFormat="false" ht="12.8" hidden="false" customHeight="false" outlineLevel="0" collapsed="false">
      <c r="B7" s="30"/>
      <c r="C7" s="30"/>
      <c r="D7" s="30"/>
      <c r="E7" s="30"/>
      <c r="F7" s="30"/>
      <c r="G7" s="30"/>
      <c r="H7" s="30"/>
      <c r="I7" s="16"/>
      <c r="J7" s="2"/>
    </row>
    <row r="8" customFormat="false" ht="57.45" hidden="false" customHeight="true" outlineLevel="0" collapsed="false">
      <c r="B8" s="31" t="s">
        <v>45</v>
      </c>
      <c r="C8" s="31" t="str">
        <f aca="false">'Прил 3 -ненал дох'!C8</f>
        <v>Решение Думы от 22.06.2023   № 73, рублей</v>
      </c>
      <c r="D8" s="32" t="str">
        <f aca="false">'Прил 3 -ненал дох'!D8</f>
        <v>Отчет об исполнении местного бюджета за первое полугодие 2023  года (форма 0503117)</v>
      </c>
      <c r="E8" s="32"/>
      <c r="F8" s="32"/>
      <c r="G8" s="31" t="str">
        <f aca="false">'Прил 3 -ненал дох'!G8</f>
        <v>Справочно: исполнение за первое полугодие 2022  года к Решению Думы от 26.05.2022 № 390</v>
      </c>
      <c r="H8" s="31"/>
      <c r="I8" s="8" t="s">
        <v>8</v>
      </c>
      <c r="J8" s="8"/>
    </row>
    <row r="9" customFormat="false" ht="46.25" hidden="false" customHeight="false" outlineLevel="0" collapsed="false">
      <c r="B9" s="31"/>
      <c r="C9" s="31"/>
      <c r="D9" s="31" t="s">
        <v>9</v>
      </c>
      <c r="E9" s="31" t="s">
        <v>10</v>
      </c>
      <c r="F9" s="33" t="str">
        <f aca="false">'Прил 3 -ненал дох'!F9</f>
        <v>к Решению Думы от  22.06.2023 № 73,  %</v>
      </c>
      <c r="G9" s="31" t="s">
        <v>12</v>
      </c>
      <c r="H9" s="34" t="s">
        <v>13</v>
      </c>
      <c r="I9" s="8" t="s">
        <v>14</v>
      </c>
      <c r="J9" s="11" t="s">
        <v>13</v>
      </c>
    </row>
    <row r="10" customFormat="false" ht="12.8" hidden="false" customHeight="false" outlineLevel="0" collapsed="false">
      <c r="B10" s="31" t="n">
        <v>1</v>
      </c>
      <c r="C10" s="31" t="n">
        <v>2</v>
      </c>
      <c r="D10" s="31" t="n">
        <v>3</v>
      </c>
      <c r="E10" s="31" t="n">
        <v>4</v>
      </c>
      <c r="F10" s="31" t="n">
        <v>5</v>
      </c>
      <c r="G10" s="31" t="n">
        <v>6</v>
      </c>
      <c r="H10" s="31" t="n">
        <v>7</v>
      </c>
      <c r="I10" s="31" t="n">
        <v>8</v>
      </c>
      <c r="J10" s="31" t="n">
        <v>9</v>
      </c>
    </row>
    <row r="11" s="35" customFormat="true" ht="20.1" hidden="false" customHeight="true" outlineLevel="0" collapsed="false">
      <c r="B11" s="45" t="s">
        <v>46</v>
      </c>
      <c r="C11" s="37" t="n">
        <f aca="false">SUM(C13:C19)</f>
        <v>828697497.26</v>
      </c>
      <c r="D11" s="37" t="n">
        <f aca="false">D12+D18+D19+D17</f>
        <v>382692052.68</v>
      </c>
      <c r="E11" s="38"/>
      <c r="F11" s="38" t="n">
        <f aca="false">D11/C11*100</f>
        <v>46.1799455103135</v>
      </c>
      <c r="G11" s="37" t="n">
        <f aca="false">G12+G18+G19+G17</f>
        <v>438912999.52</v>
      </c>
      <c r="H11" s="38" t="n">
        <v>55.1307555074422</v>
      </c>
      <c r="I11" s="37" t="n">
        <f aca="false">I12+I18+I19</f>
        <v>-63330946.84</v>
      </c>
      <c r="J11" s="39" t="n">
        <f aca="false">D11/G11*100-100</f>
        <v>-12.8091323112972</v>
      </c>
      <c r="K11" s="40"/>
    </row>
    <row r="12" s="46" customFormat="true" ht="34.5" hidden="false" customHeight="true" outlineLevel="0" collapsed="false">
      <c r="B12" s="47" t="s">
        <v>47</v>
      </c>
      <c r="C12" s="48" t="n">
        <f aca="false">C13+C14+C15+C16</f>
        <v>818697497.26</v>
      </c>
      <c r="D12" s="48" t="n">
        <f aca="false">D13+D14+D15+D16</f>
        <v>385748761.59</v>
      </c>
      <c r="E12" s="49" t="n">
        <v>100</v>
      </c>
      <c r="F12" s="49" t="n">
        <f aca="false">D12/C12*100</f>
        <v>47.1173739850208</v>
      </c>
      <c r="G12" s="48" t="n">
        <f aca="false">G13+G14+G15+G16</f>
        <v>443413679.21</v>
      </c>
      <c r="H12" s="49" t="n">
        <v>58.6863760385315</v>
      </c>
      <c r="I12" s="48" t="n">
        <f aca="false">I13+I14+I15+I16</f>
        <v>-57664917.62</v>
      </c>
      <c r="J12" s="50" t="n">
        <f aca="false">D12/G12*100-100</f>
        <v>-13.0047674042753</v>
      </c>
      <c r="K12" s="51"/>
    </row>
    <row r="13" customFormat="false" ht="12.8" hidden="false" customHeight="false" outlineLevel="0" collapsed="false">
      <c r="B13" s="52" t="s">
        <v>48</v>
      </c>
      <c r="C13" s="14" t="n">
        <v>307861000</v>
      </c>
      <c r="D13" s="14" t="n">
        <v>100954000</v>
      </c>
      <c r="E13" s="42" t="n">
        <f aca="false">D13/D12*100</f>
        <v>26.1709200527002</v>
      </c>
      <c r="F13" s="42" t="n">
        <f aca="false">D13/C13*100</f>
        <v>32.7920717466649</v>
      </c>
      <c r="G13" s="53" t="n">
        <v>110304000</v>
      </c>
      <c r="H13" s="54" t="n">
        <v>50.0002266473865</v>
      </c>
      <c r="I13" s="14" t="n">
        <f aca="false">D13-G13</f>
        <v>-9350000</v>
      </c>
      <c r="J13" s="15" t="n">
        <f aca="false">D13/G13*100-100</f>
        <v>-8.47657383231795</v>
      </c>
    </row>
    <row r="14" customFormat="false" ht="12.8" hidden="false" customHeight="false" outlineLevel="0" collapsed="false">
      <c r="B14" s="41" t="s">
        <v>49</v>
      </c>
      <c r="C14" s="14" t="n">
        <v>86652397.26</v>
      </c>
      <c r="D14" s="14" t="n">
        <v>30176145.06</v>
      </c>
      <c r="E14" s="42" t="n">
        <f aca="false">D14/D12*100</f>
        <v>7.82274580367241</v>
      </c>
      <c r="F14" s="42" t="n">
        <f aca="false">D14/C14*100</f>
        <v>34.8243626422206</v>
      </c>
      <c r="G14" s="53" t="n">
        <v>96280507.37</v>
      </c>
      <c r="H14" s="54" t="n">
        <v>74.3032798538704</v>
      </c>
      <c r="I14" s="14" t="n">
        <f aca="false">D14-G14</f>
        <v>-66104362.31</v>
      </c>
      <c r="J14" s="15" t="n">
        <f aca="false">D14/G14*100-100</f>
        <v>-68.6580950970325</v>
      </c>
    </row>
    <row r="15" customFormat="false" ht="12.8" hidden="false" customHeight="false" outlineLevel="0" collapsed="false">
      <c r="B15" s="41" t="s">
        <v>50</v>
      </c>
      <c r="C15" s="14" t="n">
        <v>391773600</v>
      </c>
      <c r="D15" s="14" t="n">
        <v>235547887.46</v>
      </c>
      <c r="E15" s="42" t="n">
        <f aca="false">D15/D12*100</f>
        <v>61.0625129395377</v>
      </c>
      <c r="F15" s="42" t="n">
        <f aca="false">D15/C15*100</f>
        <v>60.1234711731469</v>
      </c>
      <c r="G15" s="53" t="n">
        <v>214935743.2</v>
      </c>
      <c r="H15" s="54" t="n">
        <v>58.2325297460763</v>
      </c>
      <c r="I15" s="14" t="n">
        <f aca="false">D15-G15</f>
        <v>20612144.26</v>
      </c>
      <c r="J15" s="15" t="n">
        <f aca="false">D15/G15*100-100</f>
        <v>9.58990996710129</v>
      </c>
    </row>
    <row r="16" customFormat="false" ht="12.8" hidden="false" customHeight="false" outlineLevel="0" collapsed="false">
      <c r="B16" s="41" t="s">
        <v>51</v>
      </c>
      <c r="C16" s="14" t="n">
        <v>32410500</v>
      </c>
      <c r="D16" s="14" t="n">
        <v>19070729.07</v>
      </c>
      <c r="E16" s="42" t="n">
        <f aca="false">D16/D12*100</f>
        <v>4.94382120408974</v>
      </c>
      <c r="F16" s="42" t="n">
        <f aca="false">D16/C16*100</f>
        <v>58.8412059980562</v>
      </c>
      <c r="G16" s="53" t="n">
        <v>21893428.64</v>
      </c>
      <c r="H16" s="54" t="n">
        <v>60.3438943141195</v>
      </c>
      <c r="I16" s="14" t="n">
        <f aca="false">D16-G16</f>
        <v>-2822699.57</v>
      </c>
      <c r="J16" s="15" t="n">
        <f aca="false">D16/G16*100-100</f>
        <v>-12.8929078054172</v>
      </c>
    </row>
    <row r="17" s="46" customFormat="true" ht="12.8" hidden="false" customHeight="false" outlineLevel="0" collapsed="false">
      <c r="B17" s="55" t="s">
        <v>52</v>
      </c>
      <c r="C17" s="48" t="n">
        <v>10000000</v>
      </c>
      <c r="D17" s="48" t="n">
        <v>7110000</v>
      </c>
      <c r="E17" s="49"/>
      <c r="F17" s="49"/>
      <c r="G17" s="56"/>
      <c r="H17" s="57"/>
      <c r="I17" s="48"/>
      <c r="J17" s="50"/>
      <c r="K17" s="51"/>
    </row>
    <row r="18" s="46" customFormat="true" ht="63.4" hidden="false" customHeight="true" outlineLevel="0" collapsed="false">
      <c r="B18" s="55" t="s">
        <v>53</v>
      </c>
      <c r="C18" s="48"/>
      <c r="D18" s="48" t="n">
        <v>7798999.11</v>
      </c>
      <c r="E18" s="49"/>
      <c r="F18" s="49"/>
      <c r="G18" s="56" t="n">
        <v>3775808.39</v>
      </c>
      <c r="H18" s="57"/>
      <c r="I18" s="48" t="n">
        <f aca="false">D18-G18</f>
        <v>4023190.72</v>
      </c>
      <c r="J18" s="15" t="n">
        <f aca="false">D18/G18*100-100</f>
        <v>106.551771288373</v>
      </c>
      <c r="K18" s="51"/>
    </row>
    <row r="19" s="46" customFormat="true" ht="40.25" hidden="false" customHeight="true" outlineLevel="0" collapsed="false">
      <c r="B19" s="55" t="s">
        <v>54</v>
      </c>
      <c r="C19" s="49"/>
      <c r="D19" s="48" t="n">
        <v>-17965708.02</v>
      </c>
      <c r="E19" s="49"/>
      <c r="F19" s="49"/>
      <c r="G19" s="56" t="n">
        <v>-8276488.08</v>
      </c>
      <c r="H19" s="57"/>
      <c r="I19" s="48" t="n">
        <f aca="false">D19-G19</f>
        <v>-9689219.94</v>
      </c>
      <c r="J19" s="15" t="n">
        <f aca="false">D19/G19*100-100</f>
        <v>117.069218808082</v>
      </c>
      <c r="K19" s="51"/>
    </row>
    <row r="20" customFormat="false" ht="12.8" hidden="false" customHeight="false" outlineLevel="0" collapsed="false">
      <c r="D20" s="28"/>
    </row>
    <row r="21" customFormat="false" ht="12.8" hidden="false" customHeight="false" outlineLevel="0" collapsed="false">
      <c r="C21" s="16"/>
    </row>
  </sheetData>
  <mergeCells count="9">
    <mergeCell ref="B1:J1"/>
    <mergeCell ref="G3:J3"/>
    <mergeCell ref="B5:H5"/>
    <mergeCell ref="B6:H6"/>
    <mergeCell ref="B8:B9"/>
    <mergeCell ref="C8:C9"/>
    <mergeCell ref="D8:F8"/>
    <mergeCell ref="G8:H8"/>
    <mergeCell ref="I8:J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3" activeCellId="0" sqref="D3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58" width="4.43"/>
    <col collapsed="false" customWidth="true" hidden="false" outlineLevel="0" max="2" min="2" style="58" width="4.71"/>
    <col collapsed="false" customWidth="true" hidden="false" outlineLevel="0" max="3" min="3" style="58" width="77.39"/>
    <col collapsed="false" customWidth="true" hidden="false" outlineLevel="0" max="4" min="4" style="58" width="14.43"/>
    <col collapsed="false" customWidth="true" hidden="false" outlineLevel="0" max="5" min="5" style="58" width="13.57"/>
    <col collapsed="false" customWidth="false" hidden="false" outlineLevel="0" max="1024" min="6" style="58" width="9.13"/>
  </cols>
  <sheetData>
    <row r="1" s="1" customFormat="true" ht="29.85" hidden="false" customHeight="true" outlineLevel="0" collapsed="false">
      <c r="A1" s="3" t="s">
        <v>0</v>
      </c>
      <c r="B1" s="3"/>
      <c r="C1" s="3"/>
      <c r="D1" s="3"/>
      <c r="E1" s="3"/>
      <c r="F1" s="3"/>
      <c r="K1" s="2"/>
    </row>
    <row r="2" customFormat="false" ht="12.8" hidden="false" customHeight="false" outlineLevel="0" collapsed="false"/>
    <row r="3" s="1" customFormat="true" ht="12.8" hidden="false" customHeight="false" outlineLevel="0" collapsed="false">
      <c r="E3" s="4" t="s">
        <v>55</v>
      </c>
      <c r="F3" s="4"/>
      <c r="G3" s="4"/>
      <c r="H3" s="4"/>
      <c r="I3" s="4"/>
      <c r="J3" s="4"/>
      <c r="K3" s="2"/>
    </row>
    <row r="5" customFormat="false" ht="14.15" hidden="false" customHeight="true" outlineLevel="0" collapsed="false">
      <c r="A5" s="59" t="s">
        <v>56</v>
      </c>
      <c r="B5" s="59"/>
      <c r="C5" s="59"/>
      <c r="D5" s="59"/>
      <c r="E5" s="59"/>
      <c r="F5" s="59"/>
    </row>
    <row r="7" customFormat="false" ht="42.5" hidden="false" customHeight="true" outlineLevel="0" collapsed="false">
      <c r="A7" s="31" t="s">
        <v>57</v>
      </c>
      <c r="B7" s="60" t="s">
        <v>58</v>
      </c>
      <c r="C7" s="60"/>
      <c r="D7" s="61" t="str">
        <f aca="false">'Прил 4 - безвозм'!D8</f>
        <v>Отчет об исполнении местного бюджета за первое полугодие 2023  года (форма 0503117)</v>
      </c>
      <c r="E7" s="61"/>
      <c r="F7" s="61"/>
    </row>
    <row r="8" s="63" customFormat="true" ht="35.8" hidden="false" customHeight="true" outlineLevel="0" collapsed="false">
      <c r="A8" s="31"/>
      <c r="B8" s="31" t="s">
        <v>59</v>
      </c>
      <c r="C8" s="31" t="s">
        <v>60</v>
      </c>
      <c r="D8" s="62" t="s">
        <v>61</v>
      </c>
      <c r="E8" s="31" t="s">
        <v>62</v>
      </c>
      <c r="F8" s="31"/>
    </row>
    <row r="9" customFormat="false" ht="12.75" hidden="false" customHeight="false" outlineLevel="0" collapsed="false">
      <c r="A9" s="31"/>
      <c r="B9" s="31"/>
      <c r="C9" s="31"/>
      <c r="D9" s="64" t="s">
        <v>12</v>
      </c>
      <c r="E9" s="64" t="s">
        <v>12</v>
      </c>
      <c r="F9" s="64" t="s">
        <v>63</v>
      </c>
    </row>
    <row r="10" customFormat="false" ht="15.65" hidden="false" customHeight="true" outlineLevel="0" collapsed="false">
      <c r="A10" s="31" t="n">
        <v>1</v>
      </c>
      <c r="B10" s="65" t="s">
        <v>64</v>
      </c>
      <c r="C10" s="66" t="s">
        <v>65</v>
      </c>
      <c r="D10" s="67" t="n">
        <v>1175200</v>
      </c>
      <c r="E10" s="67" t="n">
        <v>2847</v>
      </c>
      <c r="F10" s="68" t="n">
        <f aca="false">E10/D10*100</f>
        <v>0.242256637168142</v>
      </c>
    </row>
    <row r="11" customFormat="false" ht="17.9" hidden="false" customHeight="true" outlineLevel="0" collapsed="false">
      <c r="A11" s="31" t="n">
        <v>2</v>
      </c>
      <c r="B11" s="65" t="s">
        <v>66</v>
      </c>
      <c r="C11" s="66" t="s">
        <v>67</v>
      </c>
      <c r="D11" s="67" t="n">
        <v>566600</v>
      </c>
      <c r="E11" s="67" t="n">
        <v>284497.04</v>
      </c>
      <c r="F11" s="68" t="n">
        <f aca="false">E11/D11*100</f>
        <v>50.2112672079068</v>
      </c>
    </row>
    <row r="12" customFormat="false" ht="13.4" hidden="false" customHeight="true" outlineLevel="0" collapsed="false">
      <c r="A12" s="31" t="n">
        <v>3</v>
      </c>
      <c r="B12" s="69" t="s">
        <v>68</v>
      </c>
      <c r="C12" s="70" t="s">
        <v>69</v>
      </c>
      <c r="D12" s="71" t="n">
        <v>38217</v>
      </c>
      <c r="E12" s="71" t="n">
        <v>12811.35</v>
      </c>
      <c r="F12" s="68" t="n">
        <f aca="false">E12/D12*100</f>
        <v>33.5226469895596</v>
      </c>
    </row>
    <row r="13" customFormat="false" ht="17.9" hidden="false" customHeight="true" outlineLevel="0" collapsed="false">
      <c r="A13" s="31" t="n">
        <v>4</v>
      </c>
      <c r="B13" s="69" t="s">
        <v>70</v>
      </c>
      <c r="C13" s="70" t="s">
        <v>71</v>
      </c>
      <c r="D13" s="71" t="n">
        <v>0</v>
      </c>
      <c r="E13" s="71" t="n">
        <v>0</v>
      </c>
      <c r="F13" s="68"/>
    </row>
    <row r="14" customFormat="false" ht="23.85" hidden="false" customHeight="false" outlineLevel="0" collapsed="false">
      <c r="A14" s="31" t="n">
        <v>5</v>
      </c>
      <c r="B14" s="69" t="s">
        <v>72</v>
      </c>
      <c r="C14" s="70" t="s">
        <v>73</v>
      </c>
      <c r="D14" s="71" t="n">
        <v>0</v>
      </c>
      <c r="E14" s="71" t="n">
        <v>128841.25</v>
      </c>
      <c r="F14" s="68"/>
    </row>
    <row r="15" customFormat="false" ht="23.85" hidden="false" customHeight="false" outlineLevel="0" collapsed="false">
      <c r="A15" s="31" t="n">
        <v>6</v>
      </c>
      <c r="B15" s="65" t="s">
        <v>74</v>
      </c>
      <c r="C15" s="72" t="s">
        <v>75</v>
      </c>
      <c r="D15" s="71" t="n">
        <v>81462000</v>
      </c>
      <c r="E15" s="71" t="n">
        <v>72616666.74</v>
      </c>
      <c r="F15" s="68" t="n">
        <f aca="false">E15/D15*100</f>
        <v>89.1417676217132</v>
      </c>
    </row>
    <row r="16" customFormat="false" ht="15.65" hidden="false" customHeight="true" outlineLevel="0" collapsed="false">
      <c r="A16" s="31" t="n">
        <v>7</v>
      </c>
      <c r="B16" s="65" t="s">
        <v>76</v>
      </c>
      <c r="C16" s="72" t="s">
        <v>77</v>
      </c>
      <c r="D16" s="71" t="n">
        <v>0</v>
      </c>
      <c r="E16" s="71" t="n">
        <v>-3000</v>
      </c>
      <c r="F16" s="68"/>
    </row>
    <row r="17" customFormat="false" ht="13.4" hidden="false" customHeight="true" outlineLevel="0" collapsed="false">
      <c r="A17" s="31" t="n">
        <v>7</v>
      </c>
      <c r="B17" s="73" t="n">
        <v>100</v>
      </c>
      <c r="C17" s="72" t="s">
        <v>78</v>
      </c>
      <c r="D17" s="71" t="n">
        <v>0</v>
      </c>
      <c r="E17" s="71" t="n">
        <v>0</v>
      </c>
      <c r="F17" s="68"/>
    </row>
    <row r="18" customFormat="false" ht="24.6" hidden="false" customHeight="true" outlineLevel="0" collapsed="false">
      <c r="A18" s="31" t="n">
        <v>8</v>
      </c>
      <c r="B18" s="65" t="n">
        <v>141</v>
      </c>
      <c r="C18" s="66" t="s">
        <v>79</v>
      </c>
      <c r="D18" s="71" t="n">
        <v>0</v>
      </c>
      <c r="E18" s="71" t="n">
        <v>0</v>
      </c>
      <c r="F18" s="68"/>
    </row>
    <row r="19" customFormat="false" ht="14.9" hidden="false" customHeight="true" outlineLevel="0" collapsed="false">
      <c r="A19" s="31" t="n">
        <v>9</v>
      </c>
      <c r="B19" s="73" t="n">
        <v>182</v>
      </c>
      <c r="C19" s="72" t="s">
        <v>80</v>
      </c>
      <c r="D19" s="71" t="n">
        <v>482515317.06</v>
      </c>
      <c r="E19" s="71" t="n">
        <v>207405643.54</v>
      </c>
      <c r="F19" s="68" t="n">
        <f aca="false">E19/D19*100</f>
        <v>42.9842610600918</v>
      </c>
    </row>
    <row r="20" customFormat="false" ht="14.9" hidden="false" customHeight="true" outlineLevel="0" collapsed="false">
      <c r="A20" s="31" t="n">
        <v>10</v>
      </c>
      <c r="B20" s="65" t="n">
        <v>188</v>
      </c>
      <c r="C20" s="66" t="s">
        <v>81</v>
      </c>
      <c r="D20" s="71" t="n">
        <v>0</v>
      </c>
      <c r="E20" s="71" t="n">
        <v>1530</v>
      </c>
      <c r="F20" s="68"/>
    </row>
    <row r="21" customFormat="false" ht="11.9" hidden="false" customHeight="true" outlineLevel="0" collapsed="false">
      <c r="A21" s="31" t="n">
        <v>11</v>
      </c>
      <c r="B21" s="65" t="s">
        <v>82</v>
      </c>
      <c r="C21" s="66" t="s">
        <v>83</v>
      </c>
      <c r="D21" s="71" t="n">
        <v>0</v>
      </c>
      <c r="E21" s="71" t="n">
        <v>0</v>
      </c>
      <c r="F21" s="68"/>
    </row>
    <row r="22" customFormat="false" ht="12.75" hidden="false" customHeight="false" outlineLevel="0" collapsed="false">
      <c r="A22" s="31" t="n">
        <v>12</v>
      </c>
      <c r="B22" s="73" t="n">
        <v>901</v>
      </c>
      <c r="C22" s="72" t="s">
        <v>84</v>
      </c>
      <c r="D22" s="71" t="n">
        <f aca="false">13880458.91+520836497.26</f>
        <v>534716956.17</v>
      </c>
      <c r="E22" s="71" t="n">
        <f aca="false">7931091.38+281738052.68</f>
        <v>289669144.06</v>
      </c>
      <c r="F22" s="68" t="n">
        <f aca="false">E22/D22*100</f>
        <v>54.1724253771199</v>
      </c>
    </row>
    <row r="23" s="74" customFormat="true" ht="12.75" hidden="false" customHeight="false" outlineLevel="0" collapsed="false">
      <c r="A23" s="31" t="n">
        <v>13</v>
      </c>
      <c r="B23" s="73" t="n">
        <v>912</v>
      </c>
      <c r="C23" s="72" t="s">
        <v>85</v>
      </c>
      <c r="D23" s="71" t="n">
        <v>0</v>
      </c>
      <c r="E23" s="71" t="n">
        <v>0</v>
      </c>
      <c r="F23" s="6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  <c r="DN23" s="58"/>
      <c r="DO23" s="58"/>
      <c r="DP23" s="58"/>
      <c r="DQ23" s="58"/>
      <c r="DR23" s="58"/>
      <c r="DS23" s="58"/>
      <c r="DT23" s="58"/>
      <c r="DU23" s="58"/>
      <c r="DV23" s="58"/>
      <c r="DW23" s="58"/>
      <c r="DX23" s="58"/>
      <c r="DY23" s="58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8"/>
      <c r="EK23" s="58"/>
      <c r="EL23" s="58"/>
      <c r="EM23" s="58"/>
      <c r="EN23" s="58"/>
      <c r="EO23" s="58"/>
      <c r="EP23" s="58"/>
      <c r="EQ23" s="58"/>
      <c r="ER23" s="58"/>
      <c r="ES23" s="58"/>
      <c r="ET23" s="58"/>
      <c r="EU23" s="58"/>
      <c r="EV23" s="58"/>
      <c r="EW23" s="58"/>
      <c r="EX23" s="58"/>
      <c r="EY23" s="58"/>
      <c r="EZ23" s="58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58"/>
      <c r="HK23" s="58"/>
      <c r="HL23" s="58"/>
      <c r="HM23" s="58"/>
      <c r="HN23" s="58"/>
      <c r="HO23" s="58"/>
      <c r="HP23" s="58"/>
      <c r="HQ23" s="58"/>
      <c r="HR23" s="58"/>
      <c r="HS23" s="58"/>
      <c r="HT23" s="58"/>
      <c r="HU23" s="58"/>
      <c r="HV23" s="58"/>
      <c r="HW23" s="58"/>
      <c r="HX23" s="58"/>
      <c r="HY23" s="58"/>
      <c r="HZ23" s="58"/>
      <c r="IA23" s="58"/>
      <c r="IB23" s="58"/>
      <c r="IC23" s="58"/>
      <c r="ID23" s="58"/>
      <c r="IE23" s="58"/>
      <c r="IF23" s="58"/>
      <c r="IG23" s="58"/>
      <c r="IH23" s="58"/>
      <c r="II23" s="58"/>
      <c r="IJ23" s="58"/>
      <c r="IK23" s="58"/>
      <c r="IL23" s="58"/>
      <c r="IM23" s="58"/>
      <c r="IN23" s="58"/>
      <c r="IO23" s="58"/>
      <c r="IP23" s="58"/>
      <c r="IQ23" s="58"/>
      <c r="IR23" s="58"/>
      <c r="IS23" s="58"/>
      <c r="IT23" s="58"/>
      <c r="IU23" s="58"/>
      <c r="IV23" s="58"/>
      <c r="IW23" s="58"/>
      <c r="IX23" s="58"/>
      <c r="IY23" s="58"/>
      <c r="IZ23" s="58"/>
      <c r="JA23" s="58"/>
      <c r="JB23" s="58"/>
      <c r="JC23" s="58"/>
      <c r="JD23" s="58"/>
      <c r="JE23" s="58"/>
      <c r="JF23" s="58"/>
      <c r="JG23" s="58"/>
      <c r="JH23" s="58"/>
      <c r="JI23" s="58"/>
      <c r="JJ23" s="58"/>
      <c r="JK23" s="58"/>
      <c r="JL23" s="58"/>
      <c r="JM23" s="58"/>
      <c r="JN23" s="58"/>
      <c r="JO23" s="58"/>
      <c r="JP23" s="58"/>
      <c r="JQ23" s="58"/>
      <c r="JR23" s="58"/>
      <c r="JS23" s="58"/>
      <c r="JT23" s="58"/>
      <c r="JU23" s="58"/>
      <c r="JV23" s="58"/>
      <c r="JW23" s="58"/>
      <c r="JX23" s="58"/>
      <c r="JY23" s="58"/>
      <c r="JZ23" s="58"/>
      <c r="KA23" s="58"/>
      <c r="KB23" s="58"/>
      <c r="KC23" s="58"/>
      <c r="KD23" s="58"/>
      <c r="KE23" s="58"/>
      <c r="KF23" s="58"/>
      <c r="KG23" s="58"/>
      <c r="KH23" s="58"/>
      <c r="KI23" s="58"/>
      <c r="KJ23" s="58"/>
      <c r="KK23" s="58"/>
      <c r="KL23" s="58"/>
      <c r="KM23" s="58"/>
      <c r="KN23" s="58"/>
      <c r="KO23" s="58"/>
      <c r="KP23" s="58"/>
      <c r="KQ23" s="58"/>
      <c r="KR23" s="58"/>
      <c r="KS23" s="58"/>
      <c r="KT23" s="58"/>
      <c r="KU23" s="58"/>
      <c r="KV23" s="58"/>
      <c r="KW23" s="58"/>
      <c r="KX23" s="58"/>
      <c r="KY23" s="58"/>
      <c r="KZ23" s="58"/>
      <c r="LA23" s="58"/>
      <c r="LB23" s="58"/>
      <c r="LC23" s="58"/>
      <c r="LD23" s="58"/>
      <c r="LE23" s="58"/>
      <c r="LF23" s="58"/>
      <c r="LG23" s="58"/>
      <c r="LH23" s="58"/>
      <c r="LI23" s="58"/>
      <c r="LJ23" s="58"/>
      <c r="LK23" s="58"/>
      <c r="LL23" s="58"/>
      <c r="LM23" s="58"/>
      <c r="LN23" s="58"/>
      <c r="LO23" s="58"/>
      <c r="LP23" s="58"/>
      <c r="LQ23" s="58"/>
      <c r="LR23" s="58"/>
      <c r="LS23" s="58"/>
      <c r="LT23" s="58"/>
      <c r="LU23" s="58"/>
      <c r="LV23" s="58"/>
      <c r="LW23" s="58"/>
      <c r="LX23" s="58"/>
      <c r="LY23" s="58"/>
      <c r="LZ23" s="58"/>
      <c r="MA23" s="58"/>
      <c r="MB23" s="58"/>
      <c r="MC23" s="58"/>
      <c r="MD23" s="58"/>
      <c r="ME23" s="58"/>
      <c r="MF23" s="58"/>
      <c r="MG23" s="58"/>
      <c r="MH23" s="58"/>
      <c r="MI23" s="58"/>
      <c r="MJ23" s="58"/>
      <c r="MK23" s="58"/>
      <c r="ML23" s="58"/>
      <c r="MM23" s="58"/>
      <c r="MN23" s="58"/>
      <c r="MO23" s="58"/>
      <c r="MP23" s="58"/>
      <c r="MQ23" s="58"/>
      <c r="MR23" s="58"/>
      <c r="MS23" s="58"/>
      <c r="MT23" s="58"/>
      <c r="MU23" s="58"/>
      <c r="MV23" s="58"/>
      <c r="MW23" s="58"/>
      <c r="MX23" s="58"/>
      <c r="MY23" s="58"/>
      <c r="MZ23" s="58"/>
      <c r="NA23" s="58"/>
      <c r="NB23" s="58"/>
      <c r="NC23" s="58"/>
      <c r="ND23" s="58"/>
      <c r="NE23" s="58"/>
      <c r="NF23" s="58"/>
      <c r="NG23" s="58"/>
      <c r="NH23" s="58"/>
      <c r="NI23" s="58"/>
      <c r="NJ23" s="58"/>
      <c r="NK23" s="58"/>
      <c r="NL23" s="58"/>
      <c r="NM23" s="58"/>
      <c r="NN23" s="58"/>
      <c r="NO23" s="58"/>
      <c r="NP23" s="58"/>
      <c r="NQ23" s="58"/>
      <c r="NR23" s="58"/>
      <c r="NS23" s="58"/>
      <c r="NT23" s="58"/>
      <c r="NU23" s="58"/>
      <c r="NV23" s="58"/>
      <c r="NW23" s="58"/>
      <c r="NX23" s="58"/>
      <c r="NY23" s="58"/>
      <c r="NZ23" s="58"/>
      <c r="OA23" s="58"/>
      <c r="OB23" s="58"/>
      <c r="OC23" s="58"/>
      <c r="OD23" s="58"/>
      <c r="OE23" s="58"/>
      <c r="OF23" s="58"/>
      <c r="OG23" s="58"/>
      <c r="OH23" s="58"/>
      <c r="OI23" s="58"/>
      <c r="OJ23" s="58"/>
      <c r="OK23" s="58"/>
      <c r="OL23" s="58"/>
      <c r="OM23" s="58"/>
      <c r="ON23" s="58"/>
      <c r="OO23" s="58"/>
      <c r="OP23" s="58"/>
      <c r="OQ23" s="58"/>
      <c r="OR23" s="58"/>
      <c r="OS23" s="58"/>
      <c r="OT23" s="58"/>
      <c r="OU23" s="58"/>
      <c r="OV23" s="58"/>
      <c r="OW23" s="58"/>
      <c r="OX23" s="58"/>
      <c r="OY23" s="58"/>
      <c r="OZ23" s="58"/>
      <c r="PA23" s="58"/>
      <c r="PB23" s="58"/>
      <c r="PC23" s="58"/>
      <c r="PD23" s="58"/>
      <c r="PE23" s="58"/>
      <c r="PF23" s="58"/>
      <c r="PG23" s="58"/>
      <c r="PH23" s="58"/>
      <c r="PI23" s="58"/>
      <c r="PJ23" s="58"/>
      <c r="PK23" s="58"/>
      <c r="PL23" s="58"/>
      <c r="PM23" s="58"/>
      <c r="PN23" s="58"/>
      <c r="PO23" s="58"/>
      <c r="PP23" s="58"/>
      <c r="PQ23" s="58"/>
      <c r="PR23" s="58"/>
      <c r="PS23" s="58"/>
      <c r="PT23" s="58"/>
      <c r="PU23" s="58"/>
      <c r="PV23" s="58"/>
      <c r="PW23" s="58"/>
      <c r="PX23" s="58"/>
      <c r="PY23" s="58"/>
      <c r="PZ23" s="58"/>
      <c r="QA23" s="58"/>
      <c r="QB23" s="58"/>
      <c r="QC23" s="58"/>
      <c r="QD23" s="58"/>
      <c r="QE23" s="58"/>
      <c r="QF23" s="58"/>
      <c r="QG23" s="58"/>
      <c r="QH23" s="58"/>
      <c r="QI23" s="58"/>
      <c r="QJ23" s="58"/>
      <c r="QK23" s="58"/>
      <c r="QL23" s="58"/>
      <c r="QM23" s="58"/>
      <c r="QN23" s="58"/>
      <c r="QO23" s="58"/>
      <c r="QP23" s="58"/>
      <c r="QQ23" s="58"/>
      <c r="QR23" s="58"/>
      <c r="QS23" s="58"/>
      <c r="QT23" s="58"/>
      <c r="QU23" s="58"/>
      <c r="QV23" s="58"/>
      <c r="QW23" s="58"/>
      <c r="QX23" s="58"/>
      <c r="QY23" s="58"/>
      <c r="QZ23" s="58"/>
      <c r="RA23" s="58"/>
      <c r="RB23" s="58"/>
      <c r="RC23" s="58"/>
      <c r="RD23" s="58"/>
      <c r="RE23" s="58"/>
      <c r="RF23" s="58"/>
      <c r="RG23" s="58"/>
      <c r="RH23" s="58"/>
      <c r="RI23" s="58"/>
      <c r="RJ23" s="58"/>
      <c r="RK23" s="58"/>
      <c r="RL23" s="58"/>
      <c r="RM23" s="58"/>
      <c r="RN23" s="58"/>
      <c r="RO23" s="58"/>
      <c r="RP23" s="58"/>
      <c r="RQ23" s="58"/>
      <c r="RR23" s="58"/>
      <c r="RS23" s="58"/>
      <c r="RT23" s="58"/>
      <c r="RU23" s="58"/>
      <c r="RV23" s="58"/>
      <c r="RW23" s="58"/>
      <c r="RX23" s="58"/>
      <c r="RY23" s="58"/>
      <c r="RZ23" s="58"/>
      <c r="SA23" s="58"/>
      <c r="SB23" s="58"/>
      <c r="SC23" s="58"/>
      <c r="SD23" s="58"/>
      <c r="SE23" s="58"/>
      <c r="SF23" s="58"/>
      <c r="SG23" s="58"/>
      <c r="SH23" s="58"/>
      <c r="SI23" s="58"/>
      <c r="SJ23" s="58"/>
      <c r="SK23" s="58"/>
      <c r="SL23" s="58"/>
      <c r="SM23" s="58"/>
      <c r="SN23" s="58"/>
      <c r="SO23" s="58"/>
      <c r="SP23" s="58"/>
      <c r="SQ23" s="58"/>
      <c r="SR23" s="58"/>
      <c r="SS23" s="58"/>
      <c r="ST23" s="58"/>
      <c r="SU23" s="58"/>
      <c r="SV23" s="58"/>
      <c r="SW23" s="58"/>
      <c r="SX23" s="58"/>
      <c r="SY23" s="58"/>
      <c r="SZ23" s="58"/>
      <c r="TA23" s="58"/>
      <c r="TB23" s="58"/>
      <c r="TC23" s="58"/>
      <c r="TD23" s="58"/>
      <c r="TE23" s="58"/>
      <c r="TF23" s="58"/>
      <c r="TG23" s="58"/>
      <c r="TH23" s="58"/>
      <c r="TI23" s="58"/>
      <c r="TJ23" s="58"/>
      <c r="TK23" s="58"/>
      <c r="TL23" s="58"/>
      <c r="TM23" s="58"/>
      <c r="TN23" s="58"/>
      <c r="TO23" s="58"/>
      <c r="TP23" s="58"/>
      <c r="TQ23" s="58"/>
      <c r="TR23" s="58"/>
      <c r="TS23" s="58"/>
      <c r="TT23" s="58"/>
      <c r="TU23" s="58"/>
      <c r="TV23" s="58"/>
      <c r="TW23" s="58"/>
      <c r="TX23" s="58"/>
      <c r="TY23" s="58"/>
      <c r="TZ23" s="58"/>
      <c r="UA23" s="58"/>
      <c r="UB23" s="58"/>
      <c r="UC23" s="58"/>
      <c r="UD23" s="58"/>
      <c r="UE23" s="58"/>
      <c r="UF23" s="58"/>
      <c r="UG23" s="58"/>
      <c r="UH23" s="58"/>
      <c r="UI23" s="58"/>
      <c r="UJ23" s="58"/>
      <c r="UK23" s="58"/>
      <c r="UL23" s="58"/>
      <c r="UM23" s="58"/>
      <c r="UN23" s="58"/>
      <c r="UO23" s="58"/>
      <c r="UP23" s="58"/>
      <c r="UQ23" s="58"/>
      <c r="UR23" s="58"/>
      <c r="US23" s="58"/>
      <c r="UT23" s="58"/>
      <c r="UU23" s="58"/>
      <c r="UV23" s="58"/>
      <c r="UW23" s="58"/>
      <c r="UX23" s="58"/>
      <c r="UY23" s="58"/>
      <c r="UZ23" s="58"/>
      <c r="VA23" s="58"/>
      <c r="VB23" s="58"/>
      <c r="VC23" s="58"/>
      <c r="VD23" s="58"/>
      <c r="VE23" s="58"/>
      <c r="VF23" s="58"/>
      <c r="VG23" s="58"/>
      <c r="VH23" s="58"/>
      <c r="VI23" s="58"/>
      <c r="VJ23" s="58"/>
      <c r="VK23" s="58"/>
      <c r="VL23" s="58"/>
      <c r="VM23" s="58"/>
      <c r="VN23" s="58"/>
      <c r="VO23" s="58"/>
      <c r="VP23" s="58"/>
      <c r="VQ23" s="58"/>
      <c r="VR23" s="58"/>
      <c r="VS23" s="58"/>
      <c r="VT23" s="58"/>
      <c r="VU23" s="58"/>
      <c r="VV23" s="58"/>
      <c r="VW23" s="58"/>
      <c r="VX23" s="58"/>
      <c r="VY23" s="58"/>
      <c r="VZ23" s="58"/>
      <c r="WA23" s="58"/>
      <c r="WB23" s="58"/>
      <c r="WC23" s="58"/>
      <c r="WD23" s="58"/>
      <c r="WE23" s="58"/>
      <c r="WF23" s="58"/>
      <c r="WG23" s="58"/>
      <c r="WH23" s="58"/>
      <c r="WI23" s="58"/>
      <c r="WJ23" s="58"/>
      <c r="WK23" s="58"/>
      <c r="WL23" s="58"/>
      <c r="WM23" s="58"/>
      <c r="WN23" s="58"/>
      <c r="WO23" s="58"/>
      <c r="WP23" s="58"/>
      <c r="WQ23" s="58"/>
      <c r="WR23" s="58"/>
      <c r="WS23" s="58"/>
      <c r="WT23" s="58"/>
      <c r="WU23" s="58"/>
      <c r="WV23" s="58"/>
      <c r="WW23" s="58"/>
      <c r="WX23" s="58"/>
      <c r="WY23" s="58"/>
      <c r="WZ23" s="58"/>
      <c r="XA23" s="58"/>
      <c r="XB23" s="58"/>
      <c r="XC23" s="58"/>
      <c r="XD23" s="58"/>
      <c r="XE23" s="58"/>
      <c r="XF23" s="58"/>
      <c r="XG23" s="58"/>
      <c r="XH23" s="58"/>
      <c r="XI23" s="58"/>
      <c r="XJ23" s="58"/>
      <c r="XK23" s="58"/>
      <c r="XL23" s="58"/>
      <c r="XM23" s="58"/>
      <c r="XN23" s="58"/>
      <c r="XO23" s="58"/>
      <c r="XP23" s="58"/>
      <c r="XQ23" s="58"/>
      <c r="XR23" s="58"/>
      <c r="XS23" s="58"/>
      <c r="XT23" s="58"/>
      <c r="XU23" s="58"/>
      <c r="XV23" s="58"/>
      <c r="XW23" s="58"/>
      <c r="XX23" s="58"/>
      <c r="XY23" s="58"/>
      <c r="XZ23" s="58"/>
      <c r="YA23" s="58"/>
      <c r="YB23" s="58"/>
      <c r="YC23" s="58"/>
      <c r="YD23" s="58"/>
      <c r="YE23" s="58"/>
      <c r="YF23" s="58"/>
      <c r="YG23" s="58"/>
      <c r="YH23" s="58"/>
      <c r="YI23" s="58"/>
      <c r="YJ23" s="58"/>
      <c r="YK23" s="58"/>
      <c r="YL23" s="58"/>
      <c r="YM23" s="58"/>
      <c r="YN23" s="58"/>
      <c r="YO23" s="58"/>
      <c r="YP23" s="58"/>
      <c r="YQ23" s="58"/>
      <c r="YR23" s="58"/>
      <c r="YS23" s="58"/>
      <c r="YT23" s="58"/>
      <c r="YU23" s="58"/>
      <c r="YV23" s="58"/>
      <c r="YW23" s="58"/>
      <c r="YX23" s="58"/>
      <c r="YY23" s="58"/>
      <c r="YZ23" s="58"/>
      <c r="ZA23" s="58"/>
      <c r="ZB23" s="58"/>
      <c r="ZC23" s="58"/>
      <c r="ZD23" s="58"/>
      <c r="ZE23" s="58"/>
      <c r="ZF23" s="58"/>
      <c r="ZG23" s="58"/>
      <c r="ZH23" s="58"/>
      <c r="ZI23" s="58"/>
      <c r="ZJ23" s="58"/>
      <c r="ZK23" s="58"/>
      <c r="ZL23" s="58"/>
      <c r="ZM23" s="58"/>
      <c r="ZN23" s="58"/>
      <c r="ZO23" s="58"/>
      <c r="ZP23" s="58"/>
      <c r="ZQ23" s="58"/>
      <c r="ZR23" s="58"/>
      <c r="ZS23" s="58"/>
      <c r="ZT23" s="58"/>
      <c r="ZU23" s="58"/>
      <c r="ZV23" s="58"/>
      <c r="ZW23" s="58"/>
      <c r="ZX23" s="58"/>
      <c r="ZY23" s="58"/>
      <c r="ZZ23" s="58"/>
      <c r="AAA23" s="58"/>
      <c r="AAB23" s="58"/>
      <c r="AAC23" s="58"/>
      <c r="AAD23" s="58"/>
      <c r="AAE23" s="58"/>
      <c r="AAF23" s="58"/>
      <c r="AAG23" s="58"/>
      <c r="AAH23" s="58"/>
      <c r="AAI23" s="58"/>
      <c r="AAJ23" s="58"/>
      <c r="AAK23" s="58"/>
      <c r="AAL23" s="58"/>
      <c r="AAM23" s="58"/>
      <c r="AAN23" s="58"/>
      <c r="AAO23" s="58"/>
      <c r="AAP23" s="58"/>
      <c r="AAQ23" s="58"/>
      <c r="AAR23" s="58"/>
      <c r="AAS23" s="58"/>
      <c r="AAT23" s="58"/>
      <c r="AAU23" s="58"/>
      <c r="AAV23" s="58"/>
      <c r="AAW23" s="58"/>
      <c r="AAX23" s="58"/>
      <c r="AAY23" s="58"/>
      <c r="AAZ23" s="58"/>
      <c r="ABA23" s="58"/>
      <c r="ABB23" s="58"/>
      <c r="ABC23" s="58"/>
      <c r="ABD23" s="58"/>
      <c r="ABE23" s="58"/>
      <c r="ABF23" s="58"/>
      <c r="ABG23" s="58"/>
      <c r="ABH23" s="58"/>
      <c r="ABI23" s="58"/>
      <c r="ABJ23" s="58"/>
      <c r="ABK23" s="58"/>
      <c r="ABL23" s="58"/>
      <c r="ABM23" s="58"/>
      <c r="ABN23" s="58"/>
      <c r="ABO23" s="58"/>
      <c r="ABP23" s="58"/>
      <c r="ABQ23" s="58"/>
      <c r="ABR23" s="58"/>
      <c r="ABS23" s="58"/>
      <c r="ABT23" s="58"/>
      <c r="ABU23" s="58"/>
      <c r="ABV23" s="58"/>
      <c r="ABW23" s="58"/>
      <c r="ABX23" s="58"/>
      <c r="ABY23" s="58"/>
      <c r="ABZ23" s="58"/>
      <c r="ACA23" s="58"/>
      <c r="ACB23" s="58"/>
      <c r="ACC23" s="58"/>
      <c r="ACD23" s="58"/>
      <c r="ACE23" s="58"/>
      <c r="ACF23" s="58"/>
      <c r="ACG23" s="58"/>
      <c r="ACH23" s="58"/>
      <c r="ACI23" s="58"/>
      <c r="ACJ23" s="58"/>
      <c r="ACK23" s="58"/>
      <c r="ACL23" s="58"/>
      <c r="ACM23" s="58"/>
      <c r="ACN23" s="58"/>
      <c r="ACO23" s="58"/>
      <c r="ACP23" s="58"/>
      <c r="ACQ23" s="58"/>
      <c r="ACR23" s="58"/>
      <c r="ACS23" s="58"/>
      <c r="ACT23" s="58"/>
      <c r="ACU23" s="58"/>
      <c r="ACV23" s="58"/>
      <c r="ACW23" s="58"/>
      <c r="ACX23" s="58"/>
      <c r="ACY23" s="58"/>
      <c r="ACZ23" s="58"/>
      <c r="ADA23" s="58"/>
      <c r="ADB23" s="58"/>
      <c r="ADC23" s="58"/>
      <c r="ADD23" s="58"/>
      <c r="ADE23" s="58"/>
      <c r="ADF23" s="58"/>
      <c r="ADG23" s="58"/>
      <c r="ADH23" s="58"/>
      <c r="ADI23" s="58"/>
      <c r="ADJ23" s="58"/>
      <c r="ADK23" s="58"/>
      <c r="ADL23" s="58"/>
      <c r="ADM23" s="58"/>
      <c r="ADN23" s="58"/>
      <c r="ADO23" s="58"/>
      <c r="ADP23" s="58"/>
      <c r="ADQ23" s="58"/>
      <c r="ADR23" s="58"/>
      <c r="ADS23" s="58"/>
      <c r="ADT23" s="58"/>
      <c r="ADU23" s="58"/>
      <c r="ADV23" s="58"/>
      <c r="ADW23" s="58"/>
      <c r="ADX23" s="58"/>
      <c r="ADY23" s="58"/>
      <c r="ADZ23" s="58"/>
      <c r="AEA23" s="58"/>
      <c r="AEB23" s="58"/>
      <c r="AEC23" s="58"/>
      <c r="AED23" s="58"/>
      <c r="AEE23" s="58"/>
      <c r="AEF23" s="58"/>
      <c r="AEG23" s="58"/>
      <c r="AEH23" s="58"/>
      <c r="AEI23" s="58"/>
      <c r="AEJ23" s="58"/>
      <c r="AEK23" s="58"/>
      <c r="AEL23" s="58"/>
      <c r="AEM23" s="58"/>
      <c r="AEN23" s="58"/>
      <c r="AEO23" s="58"/>
      <c r="AEP23" s="58"/>
      <c r="AEQ23" s="58"/>
      <c r="AER23" s="58"/>
      <c r="AES23" s="58"/>
      <c r="AET23" s="58"/>
      <c r="AEU23" s="58"/>
      <c r="AEV23" s="58"/>
      <c r="AEW23" s="58"/>
      <c r="AEX23" s="58"/>
      <c r="AEY23" s="58"/>
      <c r="AEZ23" s="58"/>
      <c r="AFA23" s="58"/>
      <c r="AFB23" s="58"/>
      <c r="AFC23" s="58"/>
      <c r="AFD23" s="58"/>
      <c r="AFE23" s="58"/>
      <c r="AFF23" s="58"/>
      <c r="AFG23" s="58"/>
      <c r="AFH23" s="58"/>
      <c r="AFI23" s="58"/>
      <c r="AFJ23" s="58"/>
      <c r="AFK23" s="58"/>
      <c r="AFL23" s="58"/>
      <c r="AFM23" s="58"/>
      <c r="AFN23" s="58"/>
      <c r="AFO23" s="58"/>
      <c r="AFP23" s="58"/>
      <c r="AFQ23" s="58"/>
      <c r="AFR23" s="58"/>
      <c r="AFS23" s="58"/>
      <c r="AFT23" s="58"/>
      <c r="AFU23" s="58"/>
      <c r="AFV23" s="58"/>
      <c r="AFW23" s="58"/>
      <c r="AFX23" s="58"/>
      <c r="AFY23" s="58"/>
      <c r="AFZ23" s="58"/>
      <c r="AGA23" s="58"/>
      <c r="AGB23" s="58"/>
      <c r="AGC23" s="58"/>
      <c r="AGD23" s="58"/>
      <c r="AGE23" s="58"/>
      <c r="AGF23" s="58"/>
      <c r="AGG23" s="58"/>
      <c r="AGH23" s="58"/>
      <c r="AGI23" s="58"/>
      <c r="AGJ23" s="58"/>
      <c r="AGK23" s="58"/>
      <c r="AGL23" s="58"/>
      <c r="AGM23" s="58"/>
      <c r="AGN23" s="58"/>
      <c r="AGO23" s="58"/>
      <c r="AGP23" s="58"/>
      <c r="AGQ23" s="58"/>
      <c r="AGR23" s="58"/>
      <c r="AGS23" s="58"/>
      <c r="AGT23" s="58"/>
      <c r="AGU23" s="58"/>
      <c r="AGV23" s="58"/>
      <c r="AGW23" s="58"/>
      <c r="AGX23" s="58"/>
      <c r="AGY23" s="58"/>
      <c r="AGZ23" s="58"/>
      <c r="AHA23" s="58"/>
      <c r="AHB23" s="58"/>
      <c r="AHC23" s="58"/>
      <c r="AHD23" s="58"/>
      <c r="AHE23" s="58"/>
      <c r="AHF23" s="58"/>
      <c r="AHG23" s="58"/>
      <c r="AHH23" s="58"/>
      <c r="AHI23" s="58"/>
      <c r="AHJ23" s="58"/>
      <c r="AHK23" s="58"/>
      <c r="AHL23" s="58"/>
      <c r="AHM23" s="58"/>
      <c r="AHN23" s="58"/>
      <c r="AHO23" s="58"/>
      <c r="AHP23" s="58"/>
      <c r="AHQ23" s="58"/>
      <c r="AHR23" s="58"/>
      <c r="AHS23" s="58"/>
      <c r="AHT23" s="58"/>
      <c r="AHU23" s="58"/>
      <c r="AHV23" s="58"/>
      <c r="AHW23" s="58"/>
      <c r="AHX23" s="58"/>
      <c r="AHY23" s="58"/>
      <c r="AHZ23" s="58"/>
      <c r="AIA23" s="58"/>
      <c r="AIB23" s="58"/>
      <c r="AIC23" s="58"/>
      <c r="AID23" s="58"/>
      <c r="AIE23" s="58"/>
      <c r="AIF23" s="58"/>
      <c r="AIG23" s="58"/>
      <c r="AIH23" s="58"/>
      <c r="AII23" s="58"/>
      <c r="AIJ23" s="58"/>
      <c r="AIK23" s="58"/>
      <c r="AIL23" s="58"/>
      <c r="AIM23" s="58"/>
      <c r="AIN23" s="58"/>
      <c r="AIO23" s="58"/>
      <c r="AIP23" s="58"/>
      <c r="AIQ23" s="58"/>
      <c r="AIR23" s="58"/>
      <c r="AIS23" s="58"/>
      <c r="AIT23" s="58"/>
      <c r="AIU23" s="58"/>
      <c r="AIV23" s="58"/>
      <c r="AIW23" s="58"/>
      <c r="AIX23" s="58"/>
      <c r="AIY23" s="58"/>
      <c r="AIZ23" s="58"/>
      <c r="AJA23" s="58"/>
      <c r="AJB23" s="58"/>
      <c r="AJC23" s="58"/>
      <c r="AJD23" s="58"/>
      <c r="AJE23" s="58"/>
      <c r="AJF23" s="58"/>
      <c r="AJG23" s="58"/>
      <c r="AJH23" s="58"/>
      <c r="AJI23" s="58"/>
      <c r="AJJ23" s="58"/>
      <c r="AJK23" s="58"/>
      <c r="AJL23" s="58"/>
      <c r="AJM23" s="58"/>
      <c r="AJN23" s="58"/>
      <c r="AJO23" s="58"/>
      <c r="AJP23" s="58"/>
      <c r="AJQ23" s="58"/>
      <c r="AJR23" s="58"/>
      <c r="AJS23" s="58"/>
      <c r="AJT23" s="58"/>
      <c r="AJU23" s="58"/>
      <c r="AJV23" s="58"/>
      <c r="AJW23" s="58"/>
      <c r="AJX23" s="58"/>
      <c r="AJY23" s="58"/>
      <c r="AJZ23" s="58"/>
      <c r="AKA23" s="58"/>
      <c r="AKB23" s="58"/>
      <c r="AKC23" s="58"/>
      <c r="AKD23" s="58"/>
      <c r="AKE23" s="58"/>
      <c r="AKF23" s="58"/>
      <c r="AKG23" s="58"/>
      <c r="AKH23" s="58"/>
      <c r="AKI23" s="58"/>
      <c r="AKJ23" s="58"/>
      <c r="AKK23" s="58"/>
      <c r="AKL23" s="58"/>
      <c r="AKM23" s="58"/>
      <c r="AKN23" s="58"/>
      <c r="AKO23" s="58"/>
      <c r="AKP23" s="58"/>
      <c r="AKQ23" s="58"/>
      <c r="AKR23" s="58"/>
      <c r="AKS23" s="58"/>
      <c r="AKT23" s="58"/>
      <c r="AKU23" s="58"/>
      <c r="AKV23" s="58"/>
      <c r="AKW23" s="58"/>
      <c r="AKX23" s="58"/>
      <c r="AKY23" s="58"/>
      <c r="AKZ23" s="58"/>
      <c r="ALA23" s="58"/>
      <c r="ALB23" s="58"/>
      <c r="ALC23" s="58"/>
      <c r="ALD23" s="58"/>
      <c r="ALE23" s="58"/>
      <c r="ALF23" s="58"/>
      <c r="ALG23" s="58"/>
      <c r="ALH23" s="58"/>
      <c r="ALI23" s="58"/>
      <c r="ALJ23" s="58"/>
      <c r="ALK23" s="58"/>
      <c r="ALL23" s="58"/>
      <c r="ALM23" s="58"/>
      <c r="ALN23" s="58"/>
      <c r="ALO23" s="58"/>
      <c r="ALP23" s="58"/>
      <c r="ALQ23" s="58"/>
      <c r="ALR23" s="58"/>
      <c r="ALS23" s="58"/>
      <c r="ALT23" s="58"/>
      <c r="ALU23" s="58"/>
      <c r="ALV23" s="58"/>
      <c r="ALW23" s="58"/>
      <c r="ALX23" s="58"/>
      <c r="ALY23" s="58"/>
      <c r="ALZ23" s="58"/>
      <c r="AMA23" s="58"/>
      <c r="AMB23" s="58"/>
      <c r="AMC23" s="58"/>
      <c r="AMD23" s="58"/>
      <c r="AME23" s="58"/>
      <c r="AMF23" s="58"/>
      <c r="AMG23" s="58"/>
      <c r="AMH23" s="58"/>
      <c r="AMI23" s="58"/>
      <c r="AMJ23" s="58"/>
    </row>
    <row r="24" customFormat="false" ht="12.75" hidden="false" customHeight="false" outlineLevel="0" collapsed="false">
      <c r="A24" s="31" t="n">
        <v>14</v>
      </c>
      <c r="B24" s="73" t="n">
        <v>913</v>
      </c>
      <c r="C24" s="72" t="s">
        <v>86</v>
      </c>
      <c r="D24" s="71" t="n">
        <v>379699.64</v>
      </c>
      <c r="E24" s="71" t="n">
        <v>0</v>
      </c>
      <c r="F24" s="68"/>
    </row>
    <row r="25" customFormat="false" ht="15.65" hidden="false" customHeight="true" outlineLevel="0" collapsed="false">
      <c r="A25" s="31" t="n">
        <v>15</v>
      </c>
      <c r="B25" s="73" t="n">
        <v>919</v>
      </c>
      <c r="C25" s="72" t="s">
        <v>87</v>
      </c>
      <c r="D25" s="71" t="n">
        <v>307861000</v>
      </c>
      <c r="E25" s="71" t="n">
        <v>100954000</v>
      </c>
      <c r="F25" s="68" t="n">
        <f aca="false">E25/D25*100</f>
        <v>32.7920717466649</v>
      </c>
    </row>
    <row r="26" customFormat="false" ht="12.75" hidden="false" customHeight="false" outlineLevel="0" collapsed="false">
      <c r="A26" s="75" t="s">
        <v>88</v>
      </c>
      <c r="B26" s="75"/>
      <c r="C26" s="75"/>
      <c r="D26" s="76" t="n">
        <f aca="false">SUM(D10:D25)</f>
        <v>1408714989.87</v>
      </c>
      <c r="E26" s="76" t="n">
        <f aca="false">SUM(E10:E25)</f>
        <v>671072980.98</v>
      </c>
      <c r="F26" s="77" t="n">
        <f aca="false">E26/D26*100</f>
        <v>47.637242863578</v>
      </c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4"/>
      <c r="CP26" s="74"/>
      <c r="CQ26" s="74"/>
      <c r="CR26" s="74"/>
      <c r="CS26" s="74"/>
      <c r="CT26" s="74"/>
      <c r="CU26" s="74"/>
      <c r="CV26" s="74"/>
      <c r="CW26" s="74"/>
      <c r="CX26" s="74"/>
      <c r="CY26" s="74"/>
      <c r="CZ26" s="74"/>
      <c r="DA26" s="74"/>
      <c r="DB26" s="74"/>
      <c r="DC26" s="74"/>
      <c r="DD26" s="74"/>
      <c r="DE26" s="74"/>
      <c r="DF26" s="74"/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  <c r="DR26" s="74"/>
      <c r="DS26" s="74"/>
      <c r="DT26" s="74"/>
      <c r="DU26" s="74"/>
      <c r="DV26" s="74"/>
      <c r="DW26" s="74"/>
      <c r="DX26" s="74"/>
      <c r="DY26" s="74"/>
      <c r="DZ26" s="74"/>
      <c r="EA26" s="74"/>
      <c r="EB26" s="74"/>
      <c r="EC26" s="74"/>
      <c r="ED26" s="74"/>
      <c r="EE26" s="74"/>
      <c r="EF26" s="74"/>
      <c r="EG26" s="74"/>
      <c r="EH26" s="74"/>
      <c r="EI26" s="74"/>
      <c r="EJ26" s="74"/>
      <c r="EK26" s="74"/>
      <c r="EL26" s="74"/>
      <c r="EM26" s="74"/>
      <c r="EN26" s="74"/>
      <c r="EO26" s="74"/>
      <c r="EP26" s="74"/>
      <c r="EQ26" s="74"/>
      <c r="ER26" s="74"/>
      <c r="ES26" s="74"/>
      <c r="ET26" s="74"/>
      <c r="EU26" s="74"/>
      <c r="EV26" s="74"/>
      <c r="EW26" s="74"/>
      <c r="EX26" s="74"/>
      <c r="EY26" s="74"/>
      <c r="EZ26" s="74"/>
      <c r="FA26" s="74"/>
      <c r="FB26" s="74"/>
      <c r="FC26" s="74"/>
      <c r="FD26" s="74"/>
      <c r="FE26" s="74"/>
      <c r="FF26" s="74"/>
      <c r="FG26" s="74"/>
      <c r="FH26" s="74"/>
      <c r="FI26" s="74"/>
      <c r="FJ26" s="74"/>
      <c r="FK26" s="74"/>
      <c r="FL26" s="74"/>
      <c r="FM26" s="74"/>
      <c r="FN26" s="74"/>
      <c r="FO26" s="74"/>
      <c r="FP26" s="74"/>
      <c r="FQ26" s="74"/>
      <c r="FR26" s="74"/>
      <c r="FS26" s="74"/>
      <c r="FT26" s="74"/>
      <c r="FU26" s="74"/>
      <c r="FV26" s="74"/>
      <c r="FW26" s="74"/>
      <c r="FX26" s="74"/>
      <c r="FY26" s="74"/>
      <c r="FZ26" s="74"/>
      <c r="GA26" s="74"/>
      <c r="GB26" s="74"/>
      <c r="GC26" s="74"/>
      <c r="GD26" s="74"/>
      <c r="GE26" s="74"/>
      <c r="GF26" s="74"/>
      <c r="GG26" s="74"/>
      <c r="GH26" s="74"/>
      <c r="GI26" s="74"/>
      <c r="GJ26" s="74"/>
      <c r="GK26" s="74"/>
      <c r="GL26" s="74"/>
      <c r="GM26" s="74"/>
      <c r="GN26" s="74"/>
      <c r="GO26" s="74"/>
      <c r="GP26" s="74"/>
      <c r="GQ26" s="74"/>
      <c r="GR26" s="74"/>
      <c r="GS26" s="74"/>
      <c r="GT26" s="74"/>
      <c r="GU26" s="74"/>
      <c r="GV26" s="74"/>
      <c r="GW26" s="74"/>
      <c r="GX26" s="74"/>
      <c r="GY26" s="74"/>
      <c r="GZ26" s="74"/>
      <c r="HA26" s="74"/>
      <c r="HB26" s="74"/>
      <c r="HC26" s="74"/>
      <c r="HD26" s="74"/>
      <c r="HE26" s="74"/>
      <c r="HF26" s="74"/>
      <c r="HG26" s="74"/>
      <c r="HH26" s="74"/>
      <c r="HI26" s="74"/>
      <c r="HJ26" s="74"/>
      <c r="HK26" s="74"/>
      <c r="HL26" s="74"/>
      <c r="HM26" s="74"/>
      <c r="HN26" s="74"/>
      <c r="HO26" s="74"/>
      <c r="HP26" s="74"/>
      <c r="HQ26" s="74"/>
      <c r="HR26" s="74"/>
      <c r="HS26" s="74"/>
      <c r="HT26" s="74"/>
      <c r="HU26" s="74"/>
      <c r="HV26" s="74"/>
      <c r="HW26" s="74"/>
      <c r="HX26" s="74"/>
      <c r="HY26" s="74"/>
      <c r="HZ26" s="74"/>
      <c r="IA26" s="74"/>
      <c r="IB26" s="74"/>
      <c r="IC26" s="74"/>
      <c r="ID26" s="74"/>
      <c r="IE26" s="74"/>
      <c r="IF26" s="74"/>
      <c r="IG26" s="74"/>
      <c r="IH26" s="74"/>
      <c r="II26" s="74"/>
      <c r="IJ26" s="74"/>
      <c r="IK26" s="74"/>
      <c r="IL26" s="74"/>
      <c r="IM26" s="74"/>
      <c r="IN26" s="74"/>
      <c r="IO26" s="74"/>
      <c r="IP26" s="74"/>
      <c r="IQ26" s="74"/>
      <c r="IR26" s="74"/>
      <c r="IS26" s="74"/>
      <c r="IT26" s="74"/>
      <c r="IU26" s="74"/>
      <c r="IV26" s="74"/>
      <c r="IW26" s="74"/>
      <c r="IX26" s="74"/>
      <c r="IY26" s="74"/>
      <c r="IZ26" s="74"/>
      <c r="JA26" s="74"/>
      <c r="JB26" s="74"/>
      <c r="JC26" s="74"/>
      <c r="JD26" s="74"/>
      <c r="JE26" s="74"/>
      <c r="JF26" s="74"/>
      <c r="JG26" s="74"/>
      <c r="JH26" s="74"/>
      <c r="JI26" s="74"/>
      <c r="JJ26" s="74"/>
      <c r="JK26" s="74"/>
      <c r="JL26" s="74"/>
      <c r="JM26" s="74"/>
      <c r="JN26" s="74"/>
      <c r="JO26" s="74"/>
      <c r="JP26" s="74"/>
      <c r="JQ26" s="74"/>
      <c r="JR26" s="74"/>
      <c r="JS26" s="74"/>
      <c r="JT26" s="74"/>
      <c r="JU26" s="74"/>
      <c r="JV26" s="74"/>
      <c r="JW26" s="74"/>
      <c r="JX26" s="74"/>
      <c r="JY26" s="74"/>
      <c r="JZ26" s="74"/>
      <c r="KA26" s="74"/>
      <c r="KB26" s="74"/>
      <c r="KC26" s="74"/>
      <c r="KD26" s="74"/>
      <c r="KE26" s="74"/>
      <c r="KF26" s="74"/>
      <c r="KG26" s="74"/>
      <c r="KH26" s="74"/>
      <c r="KI26" s="74"/>
      <c r="KJ26" s="74"/>
      <c r="KK26" s="74"/>
      <c r="KL26" s="74"/>
      <c r="KM26" s="74"/>
      <c r="KN26" s="74"/>
      <c r="KO26" s="74"/>
      <c r="KP26" s="74"/>
      <c r="KQ26" s="74"/>
      <c r="KR26" s="74"/>
      <c r="KS26" s="74"/>
      <c r="KT26" s="74"/>
      <c r="KU26" s="74"/>
      <c r="KV26" s="74"/>
      <c r="KW26" s="74"/>
      <c r="KX26" s="74"/>
      <c r="KY26" s="74"/>
      <c r="KZ26" s="74"/>
      <c r="LA26" s="74"/>
      <c r="LB26" s="74"/>
      <c r="LC26" s="74"/>
      <c r="LD26" s="74"/>
      <c r="LE26" s="74"/>
      <c r="LF26" s="74"/>
      <c r="LG26" s="74"/>
      <c r="LH26" s="74"/>
      <c r="LI26" s="74"/>
      <c r="LJ26" s="74"/>
      <c r="LK26" s="74"/>
      <c r="LL26" s="74"/>
      <c r="LM26" s="74"/>
      <c r="LN26" s="74"/>
      <c r="LO26" s="74"/>
      <c r="LP26" s="74"/>
      <c r="LQ26" s="74"/>
      <c r="LR26" s="74"/>
      <c r="LS26" s="74"/>
      <c r="LT26" s="74"/>
      <c r="LU26" s="74"/>
      <c r="LV26" s="74"/>
      <c r="LW26" s="74"/>
      <c r="LX26" s="74"/>
      <c r="LY26" s="74"/>
      <c r="LZ26" s="74"/>
      <c r="MA26" s="74"/>
      <c r="MB26" s="74"/>
      <c r="MC26" s="74"/>
      <c r="MD26" s="74"/>
      <c r="ME26" s="74"/>
      <c r="MF26" s="74"/>
      <c r="MG26" s="74"/>
      <c r="MH26" s="74"/>
      <c r="MI26" s="74"/>
      <c r="MJ26" s="74"/>
      <c r="MK26" s="74"/>
      <c r="ML26" s="74"/>
      <c r="MM26" s="74"/>
      <c r="MN26" s="74"/>
      <c r="MO26" s="74"/>
      <c r="MP26" s="74"/>
      <c r="MQ26" s="74"/>
      <c r="MR26" s="74"/>
      <c r="MS26" s="74"/>
      <c r="MT26" s="74"/>
      <c r="MU26" s="74"/>
      <c r="MV26" s="74"/>
      <c r="MW26" s="74"/>
      <c r="MX26" s="74"/>
      <c r="MY26" s="74"/>
      <c r="MZ26" s="74"/>
      <c r="NA26" s="74"/>
      <c r="NB26" s="74"/>
      <c r="NC26" s="74"/>
      <c r="ND26" s="74"/>
      <c r="NE26" s="74"/>
      <c r="NF26" s="74"/>
      <c r="NG26" s="74"/>
      <c r="NH26" s="74"/>
      <c r="NI26" s="74"/>
      <c r="NJ26" s="74"/>
      <c r="NK26" s="74"/>
      <c r="NL26" s="74"/>
      <c r="NM26" s="74"/>
      <c r="NN26" s="74"/>
      <c r="NO26" s="74"/>
      <c r="NP26" s="74"/>
      <c r="NQ26" s="74"/>
      <c r="NR26" s="74"/>
      <c r="NS26" s="74"/>
      <c r="NT26" s="74"/>
      <c r="NU26" s="74"/>
      <c r="NV26" s="74"/>
      <c r="NW26" s="74"/>
      <c r="NX26" s="74"/>
      <c r="NY26" s="74"/>
      <c r="NZ26" s="74"/>
      <c r="OA26" s="74"/>
      <c r="OB26" s="74"/>
      <c r="OC26" s="74"/>
      <c r="OD26" s="74"/>
      <c r="OE26" s="74"/>
      <c r="OF26" s="74"/>
      <c r="OG26" s="74"/>
      <c r="OH26" s="74"/>
      <c r="OI26" s="74"/>
      <c r="OJ26" s="74"/>
      <c r="OK26" s="74"/>
      <c r="OL26" s="74"/>
      <c r="OM26" s="74"/>
      <c r="ON26" s="74"/>
      <c r="OO26" s="74"/>
      <c r="OP26" s="74"/>
      <c r="OQ26" s="74"/>
      <c r="OR26" s="74"/>
      <c r="OS26" s="74"/>
      <c r="OT26" s="74"/>
      <c r="OU26" s="74"/>
      <c r="OV26" s="74"/>
      <c r="OW26" s="74"/>
      <c r="OX26" s="74"/>
      <c r="OY26" s="74"/>
      <c r="OZ26" s="74"/>
      <c r="PA26" s="74"/>
      <c r="PB26" s="74"/>
      <c r="PC26" s="74"/>
      <c r="PD26" s="74"/>
      <c r="PE26" s="74"/>
      <c r="PF26" s="74"/>
      <c r="PG26" s="74"/>
      <c r="PH26" s="74"/>
      <c r="PI26" s="74"/>
      <c r="PJ26" s="74"/>
      <c r="PK26" s="74"/>
      <c r="PL26" s="74"/>
      <c r="PM26" s="74"/>
      <c r="PN26" s="74"/>
      <c r="PO26" s="74"/>
      <c r="PP26" s="74"/>
      <c r="PQ26" s="74"/>
      <c r="PR26" s="74"/>
      <c r="PS26" s="74"/>
      <c r="PT26" s="74"/>
      <c r="PU26" s="74"/>
      <c r="PV26" s="74"/>
      <c r="PW26" s="74"/>
      <c r="PX26" s="74"/>
      <c r="PY26" s="74"/>
      <c r="PZ26" s="74"/>
      <c r="QA26" s="74"/>
      <c r="QB26" s="74"/>
      <c r="QC26" s="74"/>
      <c r="QD26" s="74"/>
      <c r="QE26" s="74"/>
      <c r="QF26" s="74"/>
      <c r="QG26" s="74"/>
      <c r="QH26" s="74"/>
      <c r="QI26" s="74"/>
      <c r="QJ26" s="74"/>
      <c r="QK26" s="74"/>
      <c r="QL26" s="74"/>
      <c r="QM26" s="74"/>
      <c r="QN26" s="74"/>
      <c r="QO26" s="74"/>
      <c r="QP26" s="74"/>
      <c r="QQ26" s="74"/>
      <c r="QR26" s="74"/>
      <c r="QS26" s="74"/>
      <c r="QT26" s="74"/>
      <c r="QU26" s="74"/>
      <c r="QV26" s="74"/>
      <c r="QW26" s="74"/>
      <c r="QX26" s="74"/>
      <c r="QY26" s="74"/>
      <c r="QZ26" s="74"/>
      <c r="RA26" s="74"/>
      <c r="RB26" s="74"/>
      <c r="RC26" s="74"/>
      <c r="RD26" s="74"/>
      <c r="RE26" s="74"/>
      <c r="RF26" s="74"/>
      <c r="RG26" s="74"/>
      <c r="RH26" s="74"/>
      <c r="RI26" s="74"/>
      <c r="RJ26" s="74"/>
      <c r="RK26" s="74"/>
      <c r="RL26" s="74"/>
      <c r="RM26" s="74"/>
      <c r="RN26" s="74"/>
      <c r="RO26" s="74"/>
      <c r="RP26" s="74"/>
      <c r="RQ26" s="74"/>
      <c r="RR26" s="74"/>
      <c r="RS26" s="74"/>
      <c r="RT26" s="74"/>
      <c r="RU26" s="74"/>
      <c r="RV26" s="74"/>
      <c r="RW26" s="74"/>
      <c r="RX26" s="74"/>
      <c r="RY26" s="74"/>
      <c r="RZ26" s="74"/>
      <c r="SA26" s="74"/>
      <c r="SB26" s="74"/>
      <c r="SC26" s="74"/>
      <c r="SD26" s="74"/>
      <c r="SE26" s="74"/>
      <c r="SF26" s="74"/>
      <c r="SG26" s="74"/>
      <c r="SH26" s="74"/>
      <c r="SI26" s="74"/>
      <c r="SJ26" s="74"/>
      <c r="SK26" s="74"/>
      <c r="SL26" s="74"/>
      <c r="SM26" s="74"/>
      <c r="SN26" s="74"/>
      <c r="SO26" s="74"/>
      <c r="SP26" s="74"/>
      <c r="SQ26" s="74"/>
      <c r="SR26" s="74"/>
      <c r="SS26" s="74"/>
      <c r="ST26" s="74"/>
      <c r="SU26" s="74"/>
      <c r="SV26" s="74"/>
      <c r="SW26" s="74"/>
      <c r="SX26" s="74"/>
      <c r="SY26" s="74"/>
      <c r="SZ26" s="74"/>
      <c r="TA26" s="74"/>
      <c r="TB26" s="74"/>
      <c r="TC26" s="74"/>
      <c r="TD26" s="74"/>
      <c r="TE26" s="74"/>
      <c r="TF26" s="74"/>
      <c r="TG26" s="74"/>
      <c r="TH26" s="74"/>
      <c r="TI26" s="74"/>
      <c r="TJ26" s="74"/>
      <c r="TK26" s="74"/>
      <c r="TL26" s="74"/>
      <c r="TM26" s="74"/>
      <c r="TN26" s="74"/>
      <c r="TO26" s="74"/>
      <c r="TP26" s="74"/>
      <c r="TQ26" s="74"/>
      <c r="TR26" s="74"/>
      <c r="TS26" s="74"/>
      <c r="TT26" s="74"/>
      <c r="TU26" s="74"/>
      <c r="TV26" s="74"/>
      <c r="TW26" s="74"/>
      <c r="TX26" s="74"/>
      <c r="TY26" s="74"/>
      <c r="TZ26" s="74"/>
      <c r="UA26" s="74"/>
      <c r="UB26" s="74"/>
      <c r="UC26" s="74"/>
      <c r="UD26" s="74"/>
      <c r="UE26" s="74"/>
      <c r="UF26" s="74"/>
      <c r="UG26" s="74"/>
      <c r="UH26" s="74"/>
      <c r="UI26" s="74"/>
      <c r="UJ26" s="74"/>
      <c r="UK26" s="74"/>
      <c r="UL26" s="74"/>
      <c r="UM26" s="74"/>
      <c r="UN26" s="74"/>
      <c r="UO26" s="74"/>
      <c r="UP26" s="74"/>
      <c r="UQ26" s="74"/>
      <c r="UR26" s="74"/>
      <c r="US26" s="74"/>
      <c r="UT26" s="74"/>
      <c r="UU26" s="74"/>
      <c r="UV26" s="74"/>
      <c r="UW26" s="74"/>
      <c r="UX26" s="74"/>
      <c r="UY26" s="74"/>
      <c r="UZ26" s="74"/>
      <c r="VA26" s="74"/>
      <c r="VB26" s="74"/>
      <c r="VC26" s="74"/>
      <c r="VD26" s="74"/>
      <c r="VE26" s="74"/>
      <c r="VF26" s="74"/>
      <c r="VG26" s="74"/>
      <c r="VH26" s="74"/>
      <c r="VI26" s="74"/>
      <c r="VJ26" s="74"/>
      <c r="VK26" s="74"/>
      <c r="VL26" s="74"/>
      <c r="VM26" s="74"/>
      <c r="VN26" s="74"/>
      <c r="VO26" s="74"/>
      <c r="VP26" s="74"/>
      <c r="VQ26" s="74"/>
      <c r="VR26" s="74"/>
      <c r="VS26" s="74"/>
      <c r="VT26" s="74"/>
      <c r="VU26" s="74"/>
      <c r="VV26" s="74"/>
      <c r="VW26" s="74"/>
      <c r="VX26" s="74"/>
      <c r="VY26" s="74"/>
      <c r="VZ26" s="74"/>
      <c r="WA26" s="74"/>
      <c r="WB26" s="74"/>
      <c r="WC26" s="74"/>
      <c r="WD26" s="74"/>
      <c r="WE26" s="74"/>
      <c r="WF26" s="74"/>
      <c r="WG26" s="74"/>
      <c r="WH26" s="74"/>
      <c r="WI26" s="74"/>
      <c r="WJ26" s="74"/>
      <c r="WK26" s="74"/>
      <c r="WL26" s="74"/>
      <c r="WM26" s="74"/>
      <c r="WN26" s="74"/>
      <c r="WO26" s="74"/>
      <c r="WP26" s="74"/>
      <c r="WQ26" s="74"/>
      <c r="WR26" s="74"/>
      <c r="WS26" s="74"/>
      <c r="WT26" s="74"/>
      <c r="WU26" s="74"/>
      <c r="WV26" s="74"/>
      <c r="WW26" s="74"/>
      <c r="WX26" s="74"/>
      <c r="WY26" s="74"/>
      <c r="WZ26" s="74"/>
      <c r="XA26" s="74"/>
      <c r="XB26" s="74"/>
      <c r="XC26" s="74"/>
      <c r="XD26" s="74"/>
      <c r="XE26" s="74"/>
      <c r="XF26" s="74"/>
      <c r="XG26" s="74"/>
      <c r="XH26" s="74"/>
      <c r="XI26" s="74"/>
      <c r="XJ26" s="74"/>
      <c r="XK26" s="74"/>
      <c r="XL26" s="74"/>
      <c r="XM26" s="74"/>
      <c r="XN26" s="74"/>
      <c r="XO26" s="74"/>
      <c r="XP26" s="74"/>
      <c r="XQ26" s="74"/>
      <c r="XR26" s="74"/>
      <c r="XS26" s="74"/>
      <c r="XT26" s="74"/>
      <c r="XU26" s="74"/>
      <c r="XV26" s="74"/>
      <c r="XW26" s="74"/>
      <c r="XX26" s="74"/>
      <c r="XY26" s="74"/>
      <c r="XZ26" s="74"/>
      <c r="YA26" s="74"/>
      <c r="YB26" s="74"/>
      <c r="YC26" s="74"/>
      <c r="YD26" s="74"/>
      <c r="YE26" s="74"/>
      <c r="YF26" s="74"/>
      <c r="YG26" s="74"/>
      <c r="YH26" s="74"/>
      <c r="YI26" s="74"/>
      <c r="YJ26" s="74"/>
      <c r="YK26" s="74"/>
      <c r="YL26" s="74"/>
      <c r="YM26" s="74"/>
      <c r="YN26" s="74"/>
      <c r="YO26" s="74"/>
      <c r="YP26" s="74"/>
      <c r="YQ26" s="74"/>
      <c r="YR26" s="74"/>
      <c r="YS26" s="74"/>
      <c r="YT26" s="74"/>
      <c r="YU26" s="74"/>
      <c r="YV26" s="74"/>
      <c r="YW26" s="74"/>
      <c r="YX26" s="74"/>
      <c r="YY26" s="74"/>
      <c r="YZ26" s="74"/>
      <c r="ZA26" s="74"/>
      <c r="ZB26" s="74"/>
      <c r="ZC26" s="74"/>
      <c r="ZD26" s="74"/>
      <c r="ZE26" s="74"/>
      <c r="ZF26" s="74"/>
      <c r="ZG26" s="74"/>
      <c r="ZH26" s="74"/>
      <c r="ZI26" s="74"/>
      <c r="ZJ26" s="74"/>
      <c r="ZK26" s="74"/>
      <c r="ZL26" s="74"/>
      <c r="ZM26" s="74"/>
      <c r="ZN26" s="74"/>
      <c r="ZO26" s="74"/>
      <c r="ZP26" s="74"/>
      <c r="ZQ26" s="74"/>
      <c r="ZR26" s="74"/>
      <c r="ZS26" s="74"/>
      <c r="ZT26" s="74"/>
      <c r="ZU26" s="74"/>
      <c r="ZV26" s="74"/>
      <c r="ZW26" s="74"/>
      <c r="ZX26" s="74"/>
      <c r="ZY26" s="74"/>
      <c r="ZZ26" s="74"/>
      <c r="AAA26" s="74"/>
      <c r="AAB26" s="74"/>
      <c r="AAC26" s="74"/>
      <c r="AAD26" s="74"/>
      <c r="AAE26" s="74"/>
      <c r="AAF26" s="74"/>
      <c r="AAG26" s="74"/>
      <c r="AAH26" s="74"/>
      <c r="AAI26" s="74"/>
      <c r="AAJ26" s="74"/>
      <c r="AAK26" s="74"/>
      <c r="AAL26" s="74"/>
      <c r="AAM26" s="74"/>
      <c r="AAN26" s="74"/>
      <c r="AAO26" s="74"/>
      <c r="AAP26" s="74"/>
      <c r="AAQ26" s="74"/>
      <c r="AAR26" s="74"/>
      <c r="AAS26" s="74"/>
      <c r="AAT26" s="74"/>
      <c r="AAU26" s="74"/>
      <c r="AAV26" s="74"/>
      <c r="AAW26" s="74"/>
      <c r="AAX26" s="74"/>
      <c r="AAY26" s="74"/>
      <c r="AAZ26" s="74"/>
      <c r="ABA26" s="74"/>
      <c r="ABB26" s="74"/>
      <c r="ABC26" s="74"/>
      <c r="ABD26" s="74"/>
      <c r="ABE26" s="74"/>
      <c r="ABF26" s="74"/>
      <c r="ABG26" s="74"/>
      <c r="ABH26" s="74"/>
      <c r="ABI26" s="74"/>
      <c r="ABJ26" s="74"/>
      <c r="ABK26" s="74"/>
      <c r="ABL26" s="74"/>
      <c r="ABM26" s="74"/>
      <c r="ABN26" s="74"/>
      <c r="ABO26" s="74"/>
      <c r="ABP26" s="74"/>
      <c r="ABQ26" s="74"/>
      <c r="ABR26" s="74"/>
      <c r="ABS26" s="74"/>
      <c r="ABT26" s="74"/>
      <c r="ABU26" s="74"/>
      <c r="ABV26" s="74"/>
      <c r="ABW26" s="74"/>
      <c r="ABX26" s="74"/>
      <c r="ABY26" s="74"/>
      <c r="ABZ26" s="74"/>
      <c r="ACA26" s="74"/>
      <c r="ACB26" s="74"/>
      <c r="ACC26" s="74"/>
      <c r="ACD26" s="74"/>
      <c r="ACE26" s="74"/>
      <c r="ACF26" s="74"/>
      <c r="ACG26" s="74"/>
      <c r="ACH26" s="74"/>
      <c r="ACI26" s="74"/>
      <c r="ACJ26" s="74"/>
      <c r="ACK26" s="74"/>
      <c r="ACL26" s="74"/>
      <c r="ACM26" s="74"/>
      <c r="ACN26" s="74"/>
      <c r="ACO26" s="74"/>
      <c r="ACP26" s="74"/>
      <c r="ACQ26" s="74"/>
      <c r="ACR26" s="74"/>
      <c r="ACS26" s="74"/>
      <c r="ACT26" s="74"/>
      <c r="ACU26" s="74"/>
      <c r="ACV26" s="74"/>
      <c r="ACW26" s="74"/>
      <c r="ACX26" s="74"/>
      <c r="ACY26" s="74"/>
      <c r="ACZ26" s="74"/>
      <c r="ADA26" s="74"/>
      <c r="ADB26" s="74"/>
      <c r="ADC26" s="74"/>
      <c r="ADD26" s="74"/>
      <c r="ADE26" s="74"/>
      <c r="ADF26" s="74"/>
      <c r="ADG26" s="74"/>
      <c r="ADH26" s="74"/>
      <c r="ADI26" s="74"/>
      <c r="ADJ26" s="74"/>
      <c r="ADK26" s="74"/>
      <c r="ADL26" s="74"/>
      <c r="ADM26" s="74"/>
      <c r="ADN26" s="74"/>
      <c r="ADO26" s="74"/>
      <c r="ADP26" s="74"/>
      <c r="ADQ26" s="74"/>
      <c r="ADR26" s="74"/>
      <c r="ADS26" s="74"/>
      <c r="ADT26" s="74"/>
      <c r="ADU26" s="74"/>
      <c r="ADV26" s="74"/>
      <c r="ADW26" s="74"/>
      <c r="ADX26" s="74"/>
      <c r="ADY26" s="74"/>
      <c r="ADZ26" s="74"/>
      <c r="AEA26" s="74"/>
      <c r="AEB26" s="74"/>
      <c r="AEC26" s="74"/>
      <c r="AED26" s="74"/>
      <c r="AEE26" s="74"/>
      <c r="AEF26" s="74"/>
      <c r="AEG26" s="74"/>
      <c r="AEH26" s="74"/>
      <c r="AEI26" s="74"/>
      <c r="AEJ26" s="74"/>
      <c r="AEK26" s="74"/>
      <c r="AEL26" s="74"/>
      <c r="AEM26" s="74"/>
      <c r="AEN26" s="74"/>
      <c r="AEO26" s="74"/>
      <c r="AEP26" s="74"/>
      <c r="AEQ26" s="74"/>
      <c r="AER26" s="74"/>
      <c r="AES26" s="74"/>
      <c r="AET26" s="74"/>
      <c r="AEU26" s="74"/>
      <c r="AEV26" s="74"/>
      <c r="AEW26" s="74"/>
      <c r="AEX26" s="74"/>
      <c r="AEY26" s="74"/>
      <c r="AEZ26" s="74"/>
      <c r="AFA26" s="74"/>
      <c r="AFB26" s="74"/>
      <c r="AFC26" s="74"/>
      <c r="AFD26" s="74"/>
      <c r="AFE26" s="74"/>
      <c r="AFF26" s="74"/>
      <c r="AFG26" s="74"/>
      <c r="AFH26" s="74"/>
      <c r="AFI26" s="74"/>
      <c r="AFJ26" s="74"/>
      <c r="AFK26" s="74"/>
      <c r="AFL26" s="74"/>
      <c r="AFM26" s="74"/>
      <c r="AFN26" s="74"/>
      <c r="AFO26" s="74"/>
      <c r="AFP26" s="74"/>
      <c r="AFQ26" s="74"/>
      <c r="AFR26" s="74"/>
      <c r="AFS26" s="74"/>
      <c r="AFT26" s="74"/>
      <c r="AFU26" s="74"/>
      <c r="AFV26" s="74"/>
      <c r="AFW26" s="74"/>
      <c r="AFX26" s="74"/>
      <c r="AFY26" s="74"/>
      <c r="AFZ26" s="74"/>
      <c r="AGA26" s="74"/>
      <c r="AGB26" s="74"/>
      <c r="AGC26" s="74"/>
      <c r="AGD26" s="74"/>
      <c r="AGE26" s="74"/>
      <c r="AGF26" s="74"/>
      <c r="AGG26" s="74"/>
      <c r="AGH26" s="74"/>
      <c r="AGI26" s="74"/>
      <c r="AGJ26" s="74"/>
      <c r="AGK26" s="74"/>
      <c r="AGL26" s="74"/>
      <c r="AGM26" s="74"/>
      <c r="AGN26" s="74"/>
      <c r="AGO26" s="74"/>
      <c r="AGP26" s="74"/>
      <c r="AGQ26" s="74"/>
      <c r="AGR26" s="74"/>
      <c r="AGS26" s="74"/>
      <c r="AGT26" s="74"/>
      <c r="AGU26" s="74"/>
      <c r="AGV26" s="74"/>
      <c r="AGW26" s="74"/>
      <c r="AGX26" s="74"/>
      <c r="AGY26" s="74"/>
      <c r="AGZ26" s="74"/>
      <c r="AHA26" s="74"/>
      <c r="AHB26" s="74"/>
      <c r="AHC26" s="74"/>
      <c r="AHD26" s="74"/>
      <c r="AHE26" s="74"/>
      <c r="AHF26" s="74"/>
      <c r="AHG26" s="74"/>
      <c r="AHH26" s="74"/>
      <c r="AHI26" s="74"/>
      <c r="AHJ26" s="74"/>
      <c r="AHK26" s="74"/>
      <c r="AHL26" s="74"/>
      <c r="AHM26" s="74"/>
      <c r="AHN26" s="74"/>
      <c r="AHO26" s="74"/>
      <c r="AHP26" s="74"/>
      <c r="AHQ26" s="74"/>
      <c r="AHR26" s="74"/>
      <c r="AHS26" s="74"/>
      <c r="AHT26" s="74"/>
      <c r="AHU26" s="74"/>
      <c r="AHV26" s="74"/>
      <c r="AHW26" s="74"/>
      <c r="AHX26" s="74"/>
      <c r="AHY26" s="74"/>
      <c r="AHZ26" s="74"/>
      <c r="AIA26" s="74"/>
      <c r="AIB26" s="74"/>
      <c r="AIC26" s="74"/>
      <c r="AID26" s="74"/>
      <c r="AIE26" s="74"/>
      <c r="AIF26" s="74"/>
      <c r="AIG26" s="74"/>
      <c r="AIH26" s="74"/>
      <c r="AII26" s="74"/>
      <c r="AIJ26" s="74"/>
      <c r="AIK26" s="74"/>
      <c r="AIL26" s="74"/>
      <c r="AIM26" s="74"/>
      <c r="AIN26" s="74"/>
      <c r="AIO26" s="74"/>
      <c r="AIP26" s="74"/>
      <c r="AIQ26" s="74"/>
      <c r="AIR26" s="74"/>
      <c r="AIS26" s="74"/>
      <c r="AIT26" s="74"/>
      <c r="AIU26" s="74"/>
      <c r="AIV26" s="74"/>
      <c r="AIW26" s="74"/>
      <c r="AIX26" s="74"/>
      <c r="AIY26" s="74"/>
      <c r="AIZ26" s="74"/>
      <c r="AJA26" s="74"/>
      <c r="AJB26" s="74"/>
      <c r="AJC26" s="74"/>
      <c r="AJD26" s="74"/>
      <c r="AJE26" s="74"/>
      <c r="AJF26" s="74"/>
      <c r="AJG26" s="74"/>
      <c r="AJH26" s="74"/>
      <c r="AJI26" s="74"/>
      <c r="AJJ26" s="74"/>
      <c r="AJK26" s="74"/>
      <c r="AJL26" s="74"/>
      <c r="AJM26" s="74"/>
      <c r="AJN26" s="74"/>
      <c r="AJO26" s="74"/>
      <c r="AJP26" s="74"/>
      <c r="AJQ26" s="74"/>
      <c r="AJR26" s="74"/>
      <c r="AJS26" s="74"/>
      <c r="AJT26" s="74"/>
      <c r="AJU26" s="74"/>
      <c r="AJV26" s="74"/>
      <c r="AJW26" s="74"/>
      <c r="AJX26" s="74"/>
      <c r="AJY26" s="74"/>
      <c r="AJZ26" s="74"/>
      <c r="AKA26" s="74"/>
      <c r="AKB26" s="74"/>
      <c r="AKC26" s="74"/>
      <c r="AKD26" s="74"/>
      <c r="AKE26" s="74"/>
      <c r="AKF26" s="74"/>
      <c r="AKG26" s="74"/>
      <c r="AKH26" s="74"/>
      <c r="AKI26" s="74"/>
      <c r="AKJ26" s="74"/>
      <c r="AKK26" s="74"/>
      <c r="AKL26" s="74"/>
      <c r="AKM26" s="74"/>
      <c r="AKN26" s="74"/>
      <c r="AKO26" s="74"/>
      <c r="AKP26" s="74"/>
      <c r="AKQ26" s="74"/>
      <c r="AKR26" s="74"/>
      <c r="AKS26" s="74"/>
      <c r="AKT26" s="74"/>
      <c r="AKU26" s="74"/>
      <c r="AKV26" s="74"/>
      <c r="AKW26" s="74"/>
      <c r="AKX26" s="74"/>
      <c r="AKY26" s="74"/>
      <c r="AKZ26" s="74"/>
      <c r="ALA26" s="74"/>
      <c r="ALB26" s="74"/>
      <c r="ALC26" s="74"/>
      <c r="ALD26" s="74"/>
      <c r="ALE26" s="74"/>
      <c r="ALF26" s="74"/>
      <c r="ALG26" s="74"/>
      <c r="ALH26" s="74"/>
      <c r="ALI26" s="74"/>
      <c r="ALJ26" s="74"/>
      <c r="ALK26" s="74"/>
      <c r="ALL26" s="74"/>
      <c r="ALM26" s="74"/>
      <c r="ALN26" s="74"/>
      <c r="ALO26" s="74"/>
      <c r="ALP26" s="74"/>
      <c r="ALQ26" s="74"/>
      <c r="ALR26" s="74"/>
      <c r="ALS26" s="74"/>
      <c r="ALT26" s="74"/>
      <c r="ALU26" s="74"/>
      <c r="ALV26" s="74"/>
      <c r="ALW26" s="74"/>
      <c r="ALX26" s="74"/>
      <c r="ALY26" s="74"/>
      <c r="ALZ26" s="74"/>
      <c r="AMA26" s="74"/>
      <c r="AMB26" s="74"/>
      <c r="AMC26" s="74"/>
      <c r="AMD26" s="74"/>
      <c r="AME26" s="74"/>
      <c r="AMF26" s="74"/>
      <c r="AMG26" s="74"/>
      <c r="AMH26" s="74"/>
      <c r="AMI26" s="74"/>
      <c r="AMJ26" s="74"/>
    </row>
    <row r="27" customFormat="false" ht="12.75" hidden="false" customHeight="false" outlineLevel="0" collapsed="false">
      <c r="C27" s="78"/>
    </row>
    <row r="28" customFormat="false" ht="12.75" hidden="false" customHeight="false" outlineLevel="0" collapsed="false">
      <c r="D28" s="79"/>
      <c r="E28" s="79"/>
    </row>
    <row r="29" customFormat="false" ht="12.75" hidden="false" customHeight="false" outlineLevel="0" collapsed="false">
      <c r="E29" s="79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1:F1"/>
    <mergeCell ref="E3:F3"/>
    <mergeCell ref="G3:J3"/>
    <mergeCell ref="A5:F5"/>
    <mergeCell ref="A7:A9"/>
    <mergeCell ref="B7:C7"/>
    <mergeCell ref="D7:F7"/>
    <mergeCell ref="B8:B9"/>
    <mergeCell ref="C8:C9"/>
    <mergeCell ref="E8:F8"/>
    <mergeCell ref="A26:C26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A1:M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9" activeCellId="0" sqref="G29"/>
    </sheetView>
  </sheetViews>
  <sheetFormatPr defaultColWidth="8.7421875" defaultRowHeight="15" zeroHeight="false" outlineLevelRow="0" outlineLevelCol="0"/>
  <cols>
    <col collapsed="false" customWidth="true" hidden="false" outlineLevel="0" max="1" min="1" style="80" width="6.28"/>
    <col collapsed="false" customWidth="true" hidden="false" outlineLevel="0" max="2" min="2" style="80" width="34.73"/>
    <col collapsed="false" customWidth="true" hidden="false" outlineLevel="0" max="3" min="3" style="80" width="13.57"/>
    <col collapsed="false" customWidth="true" hidden="false" outlineLevel="0" max="5" min="4" style="80" width="13.02"/>
    <col collapsed="false" customWidth="true" hidden="false" outlineLevel="0" max="6" min="6" style="80" width="5.71"/>
    <col collapsed="false" customWidth="true" hidden="false" outlineLevel="0" max="7" min="7" style="80" width="8.34"/>
    <col collapsed="false" customWidth="true" hidden="false" outlineLevel="0" max="8" min="8" style="80" width="8.86"/>
    <col collapsed="false" customWidth="true" hidden="false" outlineLevel="0" max="9" min="9" style="80" width="11.57"/>
    <col collapsed="false" customWidth="true" hidden="false" outlineLevel="0" max="10" min="10" style="80" width="8.4"/>
    <col collapsed="false" customWidth="true" hidden="false" outlineLevel="0" max="11" min="11" style="81" width="11.3"/>
    <col collapsed="false" customWidth="true" hidden="false" outlineLevel="0" max="12" min="12" style="81" width="6.57"/>
    <col collapsed="false" customWidth="true" hidden="false" outlineLevel="0" max="13" min="13" style="81" width="9.13"/>
  </cols>
  <sheetData>
    <row r="1" customFormat="false" ht="15" hidden="false" customHeight="false" outlineLevel="0" collapsed="false">
      <c r="A1" s="82"/>
      <c r="B1" s="82"/>
      <c r="C1" s="82"/>
      <c r="D1" s="82"/>
      <c r="E1" s="82"/>
      <c r="F1" s="82"/>
      <c r="G1" s="82"/>
      <c r="H1" s="82"/>
      <c r="I1" s="82"/>
      <c r="J1" s="82"/>
    </row>
    <row r="2" s="1" customFormat="true" ht="29.85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customFormat="false" ht="15" hidden="false" customHeight="false" outlineLevel="0" collapsed="false">
      <c r="A3" s="82"/>
      <c r="B3" s="82"/>
      <c r="C3" s="82"/>
      <c r="D3" s="82"/>
      <c r="E3" s="82"/>
      <c r="F3" s="82"/>
      <c r="G3" s="82"/>
      <c r="H3" s="82"/>
      <c r="I3" s="82"/>
      <c r="J3" s="82"/>
    </row>
    <row r="4" customFormat="false" ht="13.8" hidden="false" customHeight="false" outlineLevel="0" collapsed="false">
      <c r="A4" s="82"/>
      <c r="B4" s="82"/>
      <c r="C4" s="82"/>
      <c r="D4" s="82"/>
      <c r="E4" s="82"/>
      <c r="F4" s="82"/>
      <c r="G4" s="82"/>
      <c r="H4" s="82"/>
      <c r="I4" s="82"/>
      <c r="J4" s="83" t="s">
        <v>89</v>
      </c>
      <c r="K4" s="83"/>
      <c r="L4" s="83"/>
    </row>
    <row r="5" customFormat="false" ht="13.8" hidden="false" customHeight="false" outlineLevel="0" collapsed="false">
      <c r="A5" s="82"/>
      <c r="B5" s="82"/>
      <c r="C5" s="82"/>
      <c r="D5" s="82"/>
      <c r="E5" s="82"/>
      <c r="F5" s="82"/>
      <c r="G5" s="82"/>
      <c r="H5" s="82"/>
      <c r="I5" s="82"/>
      <c r="J5" s="84"/>
    </row>
    <row r="6" customFormat="false" ht="13.8" hidden="false" customHeight="false" outlineLevel="0" collapsed="false">
      <c r="A6" s="85" t="s">
        <v>90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</row>
    <row r="7" customFormat="false" ht="13.8" hidden="false" customHeight="false" outlineLevel="0" collapsed="false">
      <c r="A7" s="85"/>
      <c r="B7" s="85"/>
      <c r="C7" s="85"/>
      <c r="D7" s="85"/>
      <c r="E7" s="85"/>
      <c r="F7" s="85"/>
      <c r="G7" s="85"/>
      <c r="H7" s="85"/>
      <c r="I7" s="85"/>
      <c r="J7" s="85"/>
    </row>
    <row r="9" customFormat="false" ht="39" hidden="false" customHeight="true" outlineLevel="0" collapsed="false">
      <c r="A9" s="86" t="s">
        <v>91</v>
      </c>
      <c r="B9" s="86"/>
      <c r="C9" s="62" t="s">
        <v>92</v>
      </c>
      <c r="D9" s="62"/>
      <c r="E9" s="87" t="str">
        <f aca="false">'Прил 5 - ГАД'!D7</f>
        <v>Отчет об исполнении местного бюджета за первое полугодие 2023  года (форма 0503117)</v>
      </c>
      <c r="F9" s="87"/>
      <c r="G9" s="87"/>
      <c r="H9" s="87"/>
      <c r="I9" s="88" t="str">
        <f aca="false">'Прил 4 - безвозм'!G8</f>
        <v>Справочно: исполнение за первое полугодие 2022  года к Решению Думы от 26.05.2022 № 390</v>
      </c>
      <c r="J9" s="88"/>
      <c r="K9" s="88" t="s">
        <v>93</v>
      </c>
      <c r="L9" s="88"/>
    </row>
    <row r="10" customFormat="false" ht="59.7" hidden="false" customHeight="true" outlineLevel="0" collapsed="false">
      <c r="A10" s="89" t="s">
        <v>94</v>
      </c>
      <c r="B10" s="90" t="s">
        <v>95</v>
      </c>
      <c r="C10" s="31" t="str">
        <f aca="false">'Прил 4 - безвозм'!C8</f>
        <v>Решение Думы от 22.06.2023   № 73, рублей</v>
      </c>
      <c r="D10" s="31" t="s">
        <v>96</v>
      </c>
      <c r="E10" s="88" t="s">
        <v>9</v>
      </c>
      <c r="F10" s="88" t="s">
        <v>97</v>
      </c>
      <c r="G10" s="91" t="str">
        <f aca="false">'Прил 4 - безвозм'!F9</f>
        <v>к Решению Думы от  22.06.2023 № 73,  %</v>
      </c>
      <c r="H10" s="91" t="s">
        <v>98</v>
      </c>
      <c r="I10" s="88" t="s">
        <v>99</v>
      </c>
      <c r="J10" s="92" t="s">
        <v>13</v>
      </c>
      <c r="K10" s="88" t="s">
        <v>14</v>
      </c>
      <c r="L10" s="86" t="s">
        <v>13</v>
      </c>
    </row>
    <row r="11" s="95" customFormat="true" ht="17.25" hidden="false" customHeight="true" outlineLevel="0" collapsed="false">
      <c r="A11" s="89" t="s">
        <v>100</v>
      </c>
      <c r="B11" s="90" t="n">
        <v>2</v>
      </c>
      <c r="C11" s="93" t="n">
        <v>3</v>
      </c>
      <c r="D11" s="93" t="n">
        <v>4</v>
      </c>
      <c r="E11" s="88" t="n">
        <v>5</v>
      </c>
      <c r="F11" s="88" t="n">
        <v>6</v>
      </c>
      <c r="G11" s="88" t="n">
        <v>7</v>
      </c>
      <c r="H11" s="88" t="n">
        <v>8</v>
      </c>
      <c r="I11" s="88" t="n">
        <v>9</v>
      </c>
      <c r="J11" s="88" t="n">
        <v>10</v>
      </c>
      <c r="K11" s="88" t="n">
        <v>11</v>
      </c>
      <c r="L11" s="88" t="n">
        <v>12</v>
      </c>
      <c r="M11" s="94"/>
    </row>
    <row r="12" customFormat="false" ht="12.8" hidden="false" customHeight="false" outlineLevel="0" collapsed="false">
      <c r="A12" s="96" t="s">
        <v>101</v>
      </c>
      <c r="B12" s="97" t="s">
        <v>102</v>
      </c>
      <c r="C12" s="71" t="n">
        <v>128359739.33</v>
      </c>
      <c r="D12" s="98" t="n">
        <f aca="false">C12</f>
        <v>128359739.33</v>
      </c>
      <c r="E12" s="98" t="n">
        <v>76704553.28</v>
      </c>
      <c r="F12" s="99" t="n">
        <f aca="false">E12/$E$23*100</f>
        <v>11.0361623771336</v>
      </c>
      <c r="G12" s="99" t="n">
        <f aca="false">E12/C12*100</f>
        <v>59.7574860157672</v>
      </c>
      <c r="H12" s="99" t="n">
        <f aca="false">E12/D12*100</f>
        <v>59.7574860157672</v>
      </c>
      <c r="I12" s="98" t="n">
        <v>36878639.37</v>
      </c>
      <c r="J12" s="99" t="n">
        <v>39.5868152016196</v>
      </c>
      <c r="K12" s="100" t="n">
        <f aca="false">E12-I12</f>
        <v>39825913.91</v>
      </c>
      <c r="L12" s="101" t="n">
        <f aca="false">E12/I12*100-100</f>
        <v>107.991820171103</v>
      </c>
    </row>
    <row r="13" customFormat="false" ht="30.55" hidden="false" customHeight="true" outlineLevel="0" collapsed="false">
      <c r="A13" s="96" t="s">
        <v>103</v>
      </c>
      <c r="B13" s="97" t="s">
        <v>104</v>
      </c>
      <c r="C13" s="71" t="n">
        <v>10872029.94</v>
      </c>
      <c r="D13" s="98" t="n">
        <f aca="false">C13</f>
        <v>10872029.94</v>
      </c>
      <c r="E13" s="98" t="n">
        <v>4777645.22</v>
      </c>
      <c r="F13" s="99" t="n">
        <f aca="false">E13/$E$23*100</f>
        <v>0.687402066416889</v>
      </c>
      <c r="G13" s="99" t="n">
        <f aca="false">E13/C13*100</f>
        <v>43.944371440905</v>
      </c>
      <c r="H13" s="99" t="n">
        <f aca="false">E13/D13*100</f>
        <v>43.944371440905</v>
      </c>
      <c r="I13" s="98" t="n">
        <v>3607329.72</v>
      </c>
      <c r="J13" s="99" t="n">
        <v>39.6814476236042</v>
      </c>
      <c r="K13" s="100" t="n">
        <f aca="false">E13-I13</f>
        <v>1170315.5</v>
      </c>
      <c r="L13" s="101" t="n">
        <f aca="false">E13/I13*100-100</f>
        <v>32.442709451023</v>
      </c>
    </row>
    <row r="14" customFormat="false" ht="12.8" hidden="false" customHeight="false" outlineLevel="0" collapsed="false">
      <c r="A14" s="96" t="s">
        <v>105</v>
      </c>
      <c r="B14" s="97" t="s">
        <v>106</v>
      </c>
      <c r="C14" s="71" t="n">
        <v>119341014.69</v>
      </c>
      <c r="D14" s="98" t="n">
        <f aca="false">C14</f>
        <v>119341014.69</v>
      </c>
      <c r="E14" s="98" t="n">
        <v>24704931.19</v>
      </c>
      <c r="F14" s="99" t="n">
        <f aca="false">E14/$E$23*100</f>
        <v>3.55451691548856</v>
      </c>
      <c r="G14" s="99" t="n">
        <f aca="false">E14/C14*100</f>
        <v>20.7011237956821</v>
      </c>
      <c r="H14" s="99" t="n">
        <f aca="false">E14/D14*100</f>
        <v>20.7011237956821</v>
      </c>
      <c r="I14" s="98" t="n">
        <v>31579040.47</v>
      </c>
      <c r="J14" s="99" t="n">
        <v>38.3856142324426</v>
      </c>
      <c r="K14" s="100" t="n">
        <f aca="false">E14-I14</f>
        <v>-6874109.28</v>
      </c>
      <c r="L14" s="101" t="n">
        <f aca="false">E14/I14*100-100</f>
        <v>-21.7679485433713</v>
      </c>
    </row>
    <row r="15" customFormat="false" ht="19.4" hidden="false" customHeight="true" outlineLevel="0" collapsed="false">
      <c r="A15" s="96" t="s">
        <v>107</v>
      </c>
      <c r="B15" s="97" t="s">
        <v>108</v>
      </c>
      <c r="C15" s="71" t="n">
        <v>320831799.86</v>
      </c>
      <c r="D15" s="98" t="n">
        <f aca="false">C15</f>
        <v>320831799.86</v>
      </c>
      <c r="E15" s="98" t="n">
        <v>98728577.1</v>
      </c>
      <c r="F15" s="99" t="n">
        <f aca="false">E15/$E$23*100</f>
        <v>14.2049534420932</v>
      </c>
      <c r="G15" s="99" t="n">
        <f aca="false">E15/C15*100</f>
        <v>30.7726905945987</v>
      </c>
      <c r="H15" s="99" t="n">
        <f aca="false">E15/D15*100</f>
        <v>30.7726905945987</v>
      </c>
      <c r="I15" s="98" t="n">
        <v>70838603.5</v>
      </c>
      <c r="J15" s="99" t="n">
        <v>27.5876193195647</v>
      </c>
      <c r="K15" s="100" t="n">
        <f aca="false">E15-I15</f>
        <v>27889973.6</v>
      </c>
      <c r="L15" s="101" t="n">
        <f aca="false">E15/I15*100-100</f>
        <v>39.371151070193</v>
      </c>
    </row>
    <row r="16" customFormat="false" ht="12.8" hidden="false" customHeight="false" outlineLevel="0" collapsed="false">
      <c r="A16" s="96" t="s">
        <v>109</v>
      </c>
      <c r="B16" s="97" t="s">
        <v>110</v>
      </c>
      <c r="C16" s="71" t="n">
        <v>32929100</v>
      </c>
      <c r="D16" s="98" t="n">
        <f aca="false">C16</f>
        <v>32929100</v>
      </c>
      <c r="E16" s="98" t="n">
        <v>3358051.28</v>
      </c>
      <c r="F16" s="99" t="n">
        <f aca="false">E16/$E$23*100</f>
        <v>0.483152532829944</v>
      </c>
      <c r="G16" s="99" t="n">
        <f aca="false">E16/C16*100</f>
        <v>10.197822837551</v>
      </c>
      <c r="H16" s="99" t="n">
        <f aca="false">E16/D16*100</f>
        <v>10.197822837551</v>
      </c>
      <c r="I16" s="98" t="n">
        <v>20808</v>
      </c>
      <c r="J16" s="99" t="n">
        <v>1.90917088327229</v>
      </c>
      <c r="K16" s="100" t="n">
        <f aca="false">E16-I16</f>
        <v>3337243.28</v>
      </c>
      <c r="L16" s="101" t="n">
        <f aca="false">E16/I16*100-100</f>
        <v>16038.2702806613</v>
      </c>
    </row>
    <row r="17" customFormat="false" ht="12.8" hidden="false" customHeight="false" outlineLevel="0" collapsed="false">
      <c r="A17" s="96" t="s">
        <v>111</v>
      </c>
      <c r="B17" s="97" t="s">
        <v>112</v>
      </c>
      <c r="C17" s="71" t="n">
        <v>674649088.11</v>
      </c>
      <c r="D17" s="98" t="n">
        <f aca="false">C17</f>
        <v>674649088.11</v>
      </c>
      <c r="E17" s="98" t="n">
        <v>361921261.64</v>
      </c>
      <c r="F17" s="99" t="n">
        <f aca="false">E17/$E$23*100</f>
        <v>52.0728123741979</v>
      </c>
      <c r="G17" s="99" t="n">
        <f aca="false">E17/C17*100</f>
        <v>53.6458535286702</v>
      </c>
      <c r="H17" s="99" t="n">
        <f aca="false">E17/D17*100</f>
        <v>53.6458535286702</v>
      </c>
      <c r="I17" s="98" t="n">
        <v>338411163.57</v>
      </c>
      <c r="J17" s="99" t="n">
        <v>50.8546785477837</v>
      </c>
      <c r="K17" s="100" t="n">
        <f aca="false">E17-I17</f>
        <v>23510098.07</v>
      </c>
      <c r="L17" s="101" t="n">
        <f aca="false">E17/I17*100-100</f>
        <v>6.94719932462778</v>
      </c>
    </row>
    <row r="18" customFormat="false" ht="12.8" hidden="false" customHeight="false" outlineLevel="0" collapsed="false">
      <c r="A18" s="96" t="s">
        <v>113</v>
      </c>
      <c r="B18" s="97" t="s">
        <v>114</v>
      </c>
      <c r="C18" s="71" t="n">
        <v>90561703.16</v>
      </c>
      <c r="D18" s="98" t="n">
        <f aca="false">C18</f>
        <v>90561703.16</v>
      </c>
      <c r="E18" s="98" t="n">
        <v>43177009.73</v>
      </c>
      <c r="F18" s="99" t="n">
        <f aca="false">E18/$E$23*100</f>
        <v>6.21225820323764</v>
      </c>
      <c r="G18" s="99" t="n">
        <f aca="false">E18/C18*100</f>
        <v>47.6768967713836</v>
      </c>
      <c r="H18" s="99" t="n">
        <f aca="false">E18/D18*100</f>
        <v>47.6768967713836</v>
      </c>
      <c r="I18" s="98" t="n">
        <v>36934693.67</v>
      </c>
      <c r="J18" s="99" t="n">
        <v>44.9140410527405</v>
      </c>
      <c r="K18" s="100" t="n">
        <f aca="false">E18-I18</f>
        <v>6242316.06</v>
      </c>
      <c r="L18" s="101" t="n">
        <f aca="false">E18/I18*100-100</f>
        <v>16.9009552800766</v>
      </c>
    </row>
    <row r="19" customFormat="false" ht="12.8" hidden="false" customHeight="false" outlineLevel="0" collapsed="false">
      <c r="A19" s="96" t="s">
        <v>115</v>
      </c>
      <c r="B19" s="97" t="s">
        <v>116</v>
      </c>
      <c r="C19" s="71" t="n">
        <v>64379674.13</v>
      </c>
      <c r="D19" s="98" t="n">
        <f aca="false">C19</f>
        <v>64379674.13</v>
      </c>
      <c r="E19" s="98" t="n">
        <v>38907421.13</v>
      </c>
      <c r="F19" s="99" t="n">
        <f aca="false">E19/$E$23*100</f>
        <v>5.59795473547408</v>
      </c>
      <c r="G19" s="99" t="n">
        <f aca="false">E19/C19*100</f>
        <v>60.4343244289112</v>
      </c>
      <c r="H19" s="99" t="n">
        <f aca="false">E19/D19*100</f>
        <v>60.4343244289112</v>
      </c>
      <c r="I19" s="98" t="n">
        <v>36730782.91</v>
      </c>
      <c r="J19" s="99" t="n">
        <v>51.7872835186441</v>
      </c>
      <c r="K19" s="100" t="n">
        <f aca="false">E19-I19</f>
        <v>2176638.22000001</v>
      </c>
      <c r="L19" s="101" t="n">
        <f aca="false">E19/I19*100-100</f>
        <v>5.92592383705335</v>
      </c>
    </row>
    <row r="20" customFormat="false" ht="12.8" hidden="false" customHeight="false" outlineLevel="0" collapsed="false">
      <c r="A20" s="96" t="s">
        <v>117</v>
      </c>
      <c r="B20" s="97" t="s">
        <v>118</v>
      </c>
      <c r="C20" s="71" t="n">
        <v>101320761.3</v>
      </c>
      <c r="D20" s="98" t="n">
        <f aca="false">C20</f>
        <v>101320761.3</v>
      </c>
      <c r="E20" s="98" t="n">
        <v>41966060.41</v>
      </c>
      <c r="F20" s="99" t="n">
        <f aca="false">E20/$E$23*100</f>
        <v>6.03802821617005</v>
      </c>
      <c r="G20" s="99" t="n">
        <f aca="false">E20/C20*100</f>
        <v>41.4190141009136</v>
      </c>
      <c r="H20" s="99" t="n">
        <f aca="false">E20/D20*100</f>
        <v>41.4190141009136</v>
      </c>
      <c r="I20" s="98" t="n">
        <v>31404207.14</v>
      </c>
      <c r="J20" s="99" t="n">
        <v>49.667042364218</v>
      </c>
      <c r="K20" s="100" t="n">
        <f aca="false">E20-I20</f>
        <v>10561853.27</v>
      </c>
      <c r="L20" s="101" t="n">
        <f aca="false">E20/I20*100-100</f>
        <v>33.6319691909916</v>
      </c>
    </row>
    <row r="21" customFormat="false" ht="12.8" hidden="false" customHeight="false" outlineLevel="0" collapsed="false">
      <c r="A21" s="96" t="s">
        <v>119</v>
      </c>
      <c r="B21" s="97" t="s">
        <v>120</v>
      </c>
      <c r="C21" s="71" t="n">
        <v>1800000</v>
      </c>
      <c r="D21" s="98" t="n">
        <f aca="false">C21</f>
        <v>1800000</v>
      </c>
      <c r="E21" s="98" t="n">
        <v>760000</v>
      </c>
      <c r="F21" s="99" t="n">
        <f aca="false">E21/$E$23*100</f>
        <v>0.109347920663903</v>
      </c>
      <c r="G21" s="99" t="n">
        <f aca="false">E21/C21*100</f>
        <v>42.2222222222222</v>
      </c>
      <c r="H21" s="99" t="n">
        <f aca="false">E21/D21*100</f>
        <v>42.2222222222222</v>
      </c>
      <c r="I21" s="98" t="n">
        <v>1163881.59</v>
      </c>
      <c r="J21" s="99" t="n">
        <v>55.058977546609</v>
      </c>
      <c r="K21" s="100" t="n">
        <f aca="false">E21-I21</f>
        <v>-403881.59</v>
      </c>
      <c r="L21" s="101" t="n">
        <f aca="false">E21/I21*100-100</f>
        <v>-34.701261148052</v>
      </c>
    </row>
    <row r="22" s="103" customFormat="true" ht="22.35" hidden="false" customHeight="false" outlineLevel="0" collapsed="false">
      <c r="A22" s="96" t="s">
        <v>121</v>
      </c>
      <c r="B22" s="102" t="s">
        <v>122</v>
      </c>
      <c r="C22" s="71" t="n">
        <v>68772</v>
      </c>
      <c r="D22" s="98" t="n">
        <f aca="false">C22</f>
        <v>68772</v>
      </c>
      <c r="E22" s="98" t="n">
        <v>23708.95</v>
      </c>
      <c r="F22" s="99" t="n">
        <f aca="false">E22/$E$23*100</f>
        <v>0.00341121629424269</v>
      </c>
      <c r="G22" s="99" t="n">
        <f aca="false">E22/C22*100</f>
        <v>34.4747135462107</v>
      </c>
      <c r="H22" s="99" t="n">
        <f aca="false">E22/D22*100</f>
        <v>34.4747135462107</v>
      </c>
      <c r="I22" s="98" t="n">
        <v>32416.35</v>
      </c>
      <c r="J22" s="99" t="n">
        <v>31.5263608336656</v>
      </c>
      <c r="K22" s="100" t="n">
        <f aca="false">E22-I22</f>
        <v>-8707.4</v>
      </c>
      <c r="L22" s="101" t="n">
        <f aca="false">E22/I22*100-100</f>
        <v>-26.8611364326952</v>
      </c>
      <c r="M22" s="81"/>
    </row>
    <row r="23" customFormat="false" ht="12.8" hidden="false" customHeight="false" outlineLevel="0" collapsed="false">
      <c r="A23" s="104"/>
      <c r="B23" s="105" t="s">
        <v>123</v>
      </c>
      <c r="C23" s="106" t="n">
        <f aca="false">SUM(C12:C22)</f>
        <v>1545113682.52</v>
      </c>
      <c r="D23" s="106" t="n">
        <f aca="false">SUM(D12:D22)</f>
        <v>1545113682.52</v>
      </c>
      <c r="E23" s="106" t="n">
        <f aca="false">SUM(E12:E22)</f>
        <v>695029219.93</v>
      </c>
      <c r="F23" s="107" t="n">
        <f aca="false">SUM(F12:F22)</f>
        <v>100</v>
      </c>
      <c r="G23" s="107" t="n">
        <f aca="false">E23/C23*100</f>
        <v>44.9824001814833</v>
      </c>
      <c r="H23" s="107" t="n">
        <f aca="false">E23/D23*100</f>
        <v>44.9824001814833</v>
      </c>
      <c r="I23" s="106" t="n">
        <f aca="false">SUM(I12:I22)</f>
        <v>587601566.29</v>
      </c>
      <c r="J23" s="107" t="n">
        <v>44.299201653734</v>
      </c>
      <c r="K23" s="108" t="n">
        <f aca="false">E23-I23</f>
        <v>107427653.64</v>
      </c>
      <c r="L23" s="109" t="n">
        <f aca="false">E23/I23*100-100</f>
        <v>18.2823974276102</v>
      </c>
      <c r="M23" s="110"/>
    </row>
    <row r="24" s="111" customFormat="true" ht="15" hidden="false" customHeight="false" outlineLevel="0" collapsed="false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1"/>
      <c r="L24" s="81"/>
      <c r="M24" s="81"/>
    </row>
    <row r="25" customFormat="false" ht="12.8" hidden="false" customHeight="false" outlineLevel="0" collapsed="false">
      <c r="A25" s="111"/>
      <c r="B25" s="111"/>
      <c r="C25" s="111"/>
      <c r="D25" s="112"/>
      <c r="E25" s="112"/>
      <c r="F25" s="113"/>
      <c r="G25" s="113"/>
      <c r="H25" s="113"/>
      <c r="I25" s="113"/>
      <c r="J25" s="111"/>
    </row>
    <row r="26" customFormat="false" ht="13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2:L2"/>
    <mergeCell ref="J4:L4"/>
    <mergeCell ref="A6:L6"/>
    <mergeCell ref="A7:J7"/>
    <mergeCell ref="A9:B9"/>
    <mergeCell ref="C9:D9"/>
    <mergeCell ref="E9:H9"/>
    <mergeCell ref="I9:J9"/>
    <mergeCell ref="K9:L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A1:K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27" activeCellId="0" sqref="T27"/>
    </sheetView>
  </sheetViews>
  <sheetFormatPr defaultColWidth="9.13671875" defaultRowHeight="12" zeroHeight="false" outlineLevelRow="0" outlineLevelCol="0"/>
  <cols>
    <col collapsed="false" customWidth="true" hidden="false" outlineLevel="0" max="1" min="1" style="82" width="4.86"/>
    <col collapsed="false" customWidth="true" hidden="false" outlineLevel="0" max="2" min="2" style="82" width="34.87"/>
    <col collapsed="false" customWidth="true" hidden="false" outlineLevel="0" max="3" min="3" style="82" width="14.01"/>
    <col collapsed="false" customWidth="true" hidden="false" outlineLevel="0" max="4" min="4" style="82" width="13.15"/>
    <col collapsed="false" customWidth="true" hidden="false" outlineLevel="0" max="5" min="5" style="82" width="11.43"/>
    <col collapsed="false" customWidth="true" hidden="false" outlineLevel="0" max="6" min="6" style="82" width="4.71"/>
    <col collapsed="false" customWidth="true" hidden="false" outlineLevel="0" max="7" min="7" style="82" width="8.47"/>
    <col collapsed="false" customWidth="true" hidden="false" outlineLevel="0" max="8" min="8" style="82" width="9.42"/>
    <col collapsed="false" customWidth="true" hidden="false" outlineLevel="0" max="9" min="9" style="82" width="7.57"/>
    <col collapsed="false" customWidth="true" hidden="false" outlineLevel="0" max="10" min="10" style="82" width="12.15"/>
    <col collapsed="false" customWidth="true" hidden="false" outlineLevel="0" max="11" min="11" style="82" width="7.57"/>
    <col collapsed="false" customWidth="false" hidden="false" outlineLevel="0" max="1024" min="12" style="82" width="9.13"/>
  </cols>
  <sheetData>
    <row r="1" customFormat="false" ht="12.8" hidden="false" customHeight="true" outlineLevel="0" collapsed="false">
      <c r="J1" s="114"/>
      <c r="K1" s="115"/>
    </row>
    <row r="2" s="1" customFormat="true" ht="29.85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false" ht="12.8" hidden="false" customHeight="false" outlineLevel="0" collapsed="false">
      <c r="J3" s="114"/>
      <c r="K3" s="115"/>
    </row>
    <row r="4" customFormat="false" ht="12.8" hidden="false" customHeight="false" outlineLevel="0" collapsed="false">
      <c r="J4" s="114" t="s">
        <v>124</v>
      </c>
      <c r="K4" s="114"/>
    </row>
    <row r="6" customFormat="false" ht="12.75" hidden="false" customHeight="false" outlineLevel="0" collapsed="false">
      <c r="A6" s="85" t="s">
        <v>125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customFormat="false" ht="12.75" hidden="false" customHeight="false" outlineLevel="0" collapsed="false">
      <c r="A7" s="85" t="s">
        <v>126</v>
      </c>
      <c r="B7" s="85"/>
      <c r="C7" s="85"/>
      <c r="D7" s="85"/>
      <c r="E7" s="85"/>
      <c r="F7" s="85"/>
      <c r="G7" s="85"/>
      <c r="H7" s="85"/>
      <c r="I7" s="85"/>
      <c r="J7" s="85"/>
      <c r="K7" s="85"/>
    </row>
    <row r="10" s="118" customFormat="true" ht="44" hidden="false" customHeight="true" outlineLevel="0" collapsed="false">
      <c r="A10" s="116" t="s">
        <v>127</v>
      </c>
      <c r="B10" s="116"/>
      <c r="C10" s="116" t="str">
        <f aca="false">'Прил 6 - РАСХОДЫ исп'!C9</f>
        <v>Бюджетные ассигнования  на 2023 год</v>
      </c>
      <c r="D10" s="116"/>
      <c r="E10" s="117" t="str">
        <f aca="false">'Прил 6 - РАСХОДЫ исп'!E9:H9</f>
        <v>Отчет об исполнении местного бюджета за первое полугодие 2023  года (форма 0503117)</v>
      </c>
      <c r="F10" s="117"/>
      <c r="G10" s="117"/>
      <c r="H10" s="117"/>
      <c r="I10" s="117"/>
      <c r="J10" s="116" t="str">
        <f aca="false">'Прил 6 - РАСХОДЫ исп'!I9</f>
        <v>Справочно: исполнение за первое полугодие 2022  года к Решению Думы от 26.05.2022 № 390</v>
      </c>
      <c r="K10" s="116"/>
    </row>
    <row r="11" customFormat="false" ht="114" hidden="false" customHeight="true" outlineLevel="0" collapsed="false">
      <c r="A11" s="96" t="s">
        <v>94</v>
      </c>
      <c r="B11" s="119" t="s">
        <v>95</v>
      </c>
      <c r="C11" s="31" t="str">
        <f aca="false">'Прил 6 - РАСХОДЫ исп'!C10</f>
        <v>Решение Думы от 22.06.2023   № 73, рублей</v>
      </c>
      <c r="D11" s="31" t="str">
        <f aca="false">'Прил 6 - РАСХОДЫ исп'!D10</f>
        <v>Сводная бюджетная роспись на 01.07.2023, рублей</v>
      </c>
      <c r="E11" s="116" t="s">
        <v>9</v>
      </c>
      <c r="F11" s="116" t="s">
        <v>10</v>
      </c>
      <c r="G11" s="97" t="str">
        <f aca="false">'Прил 6 - РАСХОДЫ исп'!G10</f>
        <v>к Решению Думы от  22.06.2023 № 73,  %</v>
      </c>
      <c r="H11" s="97" t="str">
        <f aca="false">'Прил 6 - РАСХОДЫ исп'!H10</f>
        <v>к сводной бюджетной росписи на 01.07.2023, %</v>
      </c>
      <c r="I11" s="97" t="s">
        <v>128</v>
      </c>
      <c r="J11" s="116" t="str">
        <f aca="false">'Прил 6 - РАСХОДЫ исп'!I10</f>
        <v>рублей</v>
      </c>
      <c r="K11" s="120" t="str">
        <f aca="false">'Прил 6 - РАСХОДЫ исп'!J10</f>
        <v>%</v>
      </c>
    </row>
    <row r="12" customFormat="false" ht="41.75" hidden="false" customHeight="true" outlineLevel="0" collapsed="false">
      <c r="A12" s="96" t="s">
        <v>129</v>
      </c>
      <c r="B12" s="97" t="s">
        <v>84</v>
      </c>
      <c r="C12" s="121" t="n">
        <v>1522813682.22</v>
      </c>
      <c r="D12" s="121" t="n">
        <f aca="false">C12</f>
        <v>1522813682.22</v>
      </c>
      <c r="E12" s="122" t="n">
        <v>684232896.54</v>
      </c>
      <c r="F12" s="123" t="n">
        <f aca="false">E12/$E$16*100</f>
        <v>98.4466374822216</v>
      </c>
      <c r="G12" s="123" t="n">
        <f aca="false">E12/C12*100</f>
        <v>44.9321479396289</v>
      </c>
      <c r="H12" s="123" t="n">
        <f aca="false">E12/D12*100</f>
        <v>44.9321479396289</v>
      </c>
      <c r="I12" s="123" t="n">
        <f aca="false">E12/J12*100-100</f>
        <v>18.5234757348919</v>
      </c>
      <c r="J12" s="122" t="n">
        <v>577297360.12</v>
      </c>
      <c r="K12" s="123" t="n">
        <v>44.2146076671294</v>
      </c>
    </row>
    <row r="13" customFormat="false" ht="29.1" hidden="false" customHeight="true" outlineLevel="0" collapsed="false">
      <c r="A13" s="96" t="s">
        <v>130</v>
      </c>
      <c r="B13" s="97" t="s">
        <v>85</v>
      </c>
      <c r="C13" s="121" t="n">
        <v>4700000</v>
      </c>
      <c r="D13" s="121" t="n">
        <f aca="false">C13</f>
        <v>4700000</v>
      </c>
      <c r="E13" s="122" t="n">
        <v>2043983.93</v>
      </c>
      <c r="F13" s="123" t="n">
        <f aca="false">E13/$E$16*100</f>
        <v>0.294086042915701</v>
      </c>
      <c r="G13" s="123" t="n">
        <f aca="false">E13/C13*100</f>
        <v>43.489019787234</v>
      </c>
      <c r="H13" s="123" t="n">
        <f aca="false">E13/D13*100</f>
        <v>43.489019787234</v>
      </c>
      <c r="I13" s="123" t="n">
        <f aca="false">E13/J13*100-100</f>
        <v>-2.99697796193605</v>
      </c>
      <c r="J13" s="122" t="n">
        <v>2107134.28</v>
      </c>
      <c r="K13" s="123" t="n">
        <v>47.0775628826344</v>
      </c>
    </row>
    <row r="14" customFormat="false" ht="31.3" hidden="false" customHeight="true" outlineLevel="0" collapsed="false">
      <c r="A14" s="96" t="s">
        <v>131</v>
      </c>
      <c r="B14" s="97" t="s">
        <v>132</v>
      </c>
      <c r="C14" s="121" t="n">
        <v>4800000</v>
      </c>
      <c r="D14" s="121" t="n">
        <f aca="false">C14</f>
        <v>4800000</v>
      </c>
      <c r="E14" s="122" t="n">
        <v>2525118.44</v>
      </c>
      <c r="F14" s="123" t="n">
        <f aca="false">E14/$E$16*100</f>
        <v>0.363311119531682</v>
      </c>
      <c r="G14" s="123" t="n">
        <f aca="false">E14/C14*100</f>
        <v>52.6066341666667</v>
      </c>
      <c r="H14" s="123" t="n">
        <f aca="false">E14/D14*100</f>
        <v>52.6066341666667</v>
      </c>
      <c r="I14" s="123" t="n">
        <f aca="false">E14/J14*100-100</f>
        <v>5.7772887032926</v>
      </c>
      <c r="J14" s="122" t="n">
        <v>2387202.84</v>
      </c>
      <c r="K14" s="123" t="n">
        <v>53.1519026288939</v>
      </c>
    </row>
    <row r="15" customFormat="false" ht="29.85" hidden="false" customHeight="true" outlineLevel="0" collapsed="false">
      <c r="A15" s="96" t="s">
        <v>133</v>
      </c>
      <c r="B15" s="97" t="s">
        <v>87</v>
      </c>
      <c r="C15" s="121" t="n">
        <v>12800000</v>
      </c>
      <c r="D15" s="121" t="n">
        <f aca="false">C15</f>
        <v>12800000</v>
      </c>
      <c r="E15" s="122" t="n">
        <v>6227221.02</v>
      </c>
      <c r="F15" s="123" t="n">
        <f aca="false">E15/$E$16*100</f>
        <v>0.895965355330985</v>
      </c>
      <c r="G15" s="123" t="n">
        <f aca="false">E15/C15*100</f>
        <v>48.65016421875</v>
      </c>
      <c r="H15" s="123" t="n">
        <f aca="false">E15/D15*100</f>
        <v>48.65016421875</v>
      </c>
      <c r="I15" s="123" t="n">
        <f aca="false">E15/J15*100-100</f>
        <v>7.18350046116787</v>
      </c>
      <c r="J15" s="122" t="n">
        <v>5809869.05</v>
      </c>
      <c r="K15" s="123" t="n">
        <v>49.2361783898305</v>
      </c>
    </row>
    <row r="16" customFormat="false" ht="12" hidden="false" customHeight="true" outlineLevel="0" collapsed="false">
      <c r="A16" s="124" t="s">
        <v>123</v>
      </c>
      <c r="B16" s="124"/>
      <c r="C16" s="125" t="n">
        <f aca="false">SUM(C12:C15)</f>
        <v>1545113682.22</v>
      </c>
      <c r="D16" s="125" t="n">
        <f aca="false">SUM(D12:D15)</f>
        <v>1545113682.22</v>
      </c>
      <c r="E16" s="125" t="n">
        <f aca="false">SUM(E12:E15)</f>
        <v>695029219.93</v>
      </c>
      <c r="F16" s="126" t="n">
        <f aca="false">SUM(F12:F15)</f>
        <v>100</v>
      </c>
      <c r="G16" s="127" t="n">
        <f aca="false">E16/C16*100</f>
        <v>44.9824001902171</v>
      </c>
      <c r="H16" s="127" t="n">
        <f aca="false">E16/D16*100</f>
        <v>44.9824001902171</v>
      </c>
      <c r="I16" s="123" t="n">
        <f aca="false">E16/J16*100</f>
        <v>118.28239742761</v>
      </c>
      <c r="J16" s="125" t="n">
        <f aca="false">SUM(J12:J15)</f>
        <v>587601566.29</v>
      </c>
      <c r="K16" s="127" t="n">
        <v>44.3</v>
      </c>
    </row>
    <row r="1048576" customFormat="false" ht="12.8" hidden="false" customHeight="false" outlineLevel="0" collapsed="false"/>
  </sheetData>
  <mergeCells count="9">
    <mergeCell ref="A2:K2"/>
    <mergeCell ref="J4:K4"/>
    <mergeCell ref="A6:K6"/>
    <mergeCell ref="A7:K7"/>
    <mergeCell ref="A10:B10"/>
    <mergeCell ref="C10:D10"/>
    <mergeCell ref="E10:I10"/>
    <mergeCell ref="J10:K10"/>
    <mergeCell ref="A16:B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1169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2023-08-08T12:29:31Z</dcterms:modified>
  <cp:revision>64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